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7315" windowHeight="153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0" i="1"/>
  <c r="E111"/>
  <c r="G111" s="1"/>
  <c r="E109"/>
  <c r="G109" s="1"/>
  <c r="E108"/>
  <c r="G108" s="1"/>
  <c r="E107"/>
  <c r="G107" s="1"/>
  <c r="C111"/>
  <c r="C110"/>
  <c r="C109"/>
  <c r="C108"/>
  <c r="C107"/>
  <c r="B111"/>
  <c r="B109"/>
  <c r="B108"/>
  <c r="B107"/>
  <c r="G115" l="1"/>
  <c r="G116" s="1"/>
  <c r="D110"/>
  <c r="D109"/>
  <c r="D108"/>
  <c r="D107"/>
  <c r="D111"/>
  <c r="R21"/>
  <c r="R16"/>
  <c r="R11" l="1"/>
  <c r="R13" s="1"/>
  <c r="R6" l="1"/>
  <c r="B6"/>
  <c r="AQ91" l="1"/>
  <c r="AO91"/>
  <c r="AM91"/>
  <c r="AK91"/>
  <c r="AI91"/>
  <c r="AG91"/>
  <c r="AE91"/>
  <c r="AD91"/>
  <c r="AB91"/>
  <c r="Z91"/>
  <c r="X91"/>
  <c r="AF91" l="1"/>
  <c r="W91"/>
  <c r="AC91" s="1"/>
  <c r="R26"/>
  <c r="R28" s="1"/>
  <c r="R23"/>
  <c r="R18"/>
  <c r="R8"/>
  <c r="B26"/>
  <c r="B21"/>
  <c r="B16"/>
  <c r="B11"/>
  <c r="AF26"/>
  <c r="O35" s="1"/>
  <c r="AD26"/>
  <c r="AD28" s="1"/>
  <c r="AB26"/>
  <c r="AB28" s="1"/>
  <c r="Y26"/>
  <c r="Y28" s="1"/>
  <c r="W26"/>
  <c r="W28" s="1"/>
  <c r="U26"/>
  <c r="U28" s="1"/>
  <c r="Q28"/>
  <c r="P26"/>
  <c r="P28" s="1"/>
  <c r="M26"/>
  <c r="M28" s="1"/>
  <c r="G26"/>
  <c r="G28" s="1"/>
  <c r="F28"/>
  <c r="AF21"/>
  <c r="AF23" s="1"/>
  <c r="AD21"/>
  <c r="N34" s="1"/>
  <c r="AB21"/>
  <c r="AB23" s="1"/>
  <c r="Y21"/>
  <c r="Y23" s="1"/>
  <c r="W21"/>
  <c r="W23" s="1"/>
  <c r="U21"/>
  <c r="U23" s="1"/>
  <c r="Q23"/>
  <c r="P21"/>
  <c r="P23" s="1"/>
  <c r="M21"/>
  <c r="M23" s="1"/>
  <c r="G21"/>
  <c r="G23" s="1"/>
  <c r="F23"/>
  <c r="AF16"/>
  <c r="O33" s="1"/>
  <c r="AD16"/>
  <c r="N33" s="1"/>
  <c r="AB16"/>
  <c r="AB18" s="1"/>
  <c r="Y16"/>
  <c r="Y18" s="1"/>
  <c r="W16"/>
  <c r="W18" s="1"/>
  <c r="U16"/>
  <c r="U18" s="1"/>
  <c r="Q18"/>
  <c r="P16"/>
  <c r="P18" s="1"/>
  <c r="M16"/>
  <c r="M18" s="1"/>
  <c r="G16"/>
  <c r="G18" s="1"/>
  <c r="F18"/>
  <c r="AF11"/>
  <c r="AF13" s="1"/>
  <c r="AD11"/>
  <c r="AD13" s="1"/>
  <c r="AB11"/>
  <c r="AB13" s="1"/>
  <c r="Y11"/>
  <c r="Y13" s="1"/>
  <c r="W11"/>
  <c r="W13" s="1"/>
  <c r="U11"/>
  <c r="U13" s="1"/>
  <c r="Q13"/>
  <c r="P11"/>
  <c r="P13" s="1"/>
  <c r="M11"/>
  <c r="M13" s="1"/>
  <c r="G11"/>
  <c r="G13" s="1"/>
  <c r="F13"/>
  <c r="AF6"/>
  <c r="O31" s="1"/>
  <c r="AD6"/>
  <c r="N31" s="1"/>
  <c r="AB6"/>
  <c r="AB8" s="1"/>
  <c r="Y6"/>
  <c r="Y8" s="1"/>
  <c r="W6"/>
  <c r="W8" s="1"/>
  <c r="U6"/>
  <c r="U8" s="1"/>
  <c r="Q6"/>
  <c r="Q8" s="1"/>
  <c r="P6"/>
  <c r="P8" s="1"/>
  <c r="M6"/>
  <c r="M8" s="1"/>
  <c r="G6"/>
  <c r="G8" s="1"/>
  <c r="F8"/>
  <c r="V91" l="1"/>
  <c r="AA21"/>
  <c r="AH21"/>
  <c r="M34"/>
  <c r="AH26"/>
  <c r="O32"/>
  <c r="AP91"/>
  <c r="AJ91"/>
  <c r="AH91"/>
  <c r="AA91"/>
  <c r="Y91"/>
  <c r="AL91"/>
  <c r="AN91"/>
  <c r="AR91"/>
  <c r="AD23"/>
  <c r="AH23" s="1"/>
  <c r="T28"/>
  <c r="T8"/>
  <c r="AA28"/>
  <c r="AF28"/>
  <c r="AH28" s="1"/>
  <c r="M35"/>
  <c r="N35"/>
  <c r="AA26"/>
  <c r="T23"/>
  <c r="O34"/>
  <c r="M33"/>
  <c r="AH16"/>
  <c r="AA16"/>
  <c r="AD18"/>
  <c r="AF18"/>
  <c r="N32"/>
  <c r="AA11"/>
  <c r="AH11"/>
  <c r="M32"/>
  <c r="AA13"/>
  <c r="AH13"/>
  <c r="AD8"/>
  <c r="AF8"/>
  <c r="M31"/>
  <c r="AA8"/>
  <c r="O11"/>
  <c r="L13"/>
  <c r="O13" s="1"/>
  <c r="K11"/>
  <c r="B13"/>
  <c r="K13" s="1"/>
  <c r="T13"/>
  <c r="O16"/>
  <c r="L18"/>
  <c r="O18" s="1"/>
  <c r="AA18"/>
  <c r="K26"/>
  <c r="B28"/>
  <c r="K28" s="1"/>
  <c r="AA6"/>
  <c r="AH6"/>
  <c r="K16"/>
  <c r="B18"/>
  <c r="K18" s="1"/>
  <c r="T18"/>
  <c r="O21"/>
  <c r="L23"/>
  <c r="O23" s="1"/>
  <c r="AA23"/>
  <c r="K6"/>
  <c r="B8"/>
  <c r="K8" s="1"/>
  <c r="O6"/>
  <c r="L8"/>
  <c r="O8" s="1"/>
  <c r="K21"/>
  <c r="B23"/>
  <c r="K23" s="1"/>
  <c r="O26"/>
  <c r="L28"/>
  <c r="O28" s="1"/>
  <c r="AH8" l="1"/>
  <c r="AI8" s="1"/>
  <c r="G89" s="1"/>
  <c r="AH18"/>
  <c r="AI18" s="1"/>
  <c r="G91" s="1"/>
  <c r="AI23"/>
  <c r="G92" s="1"/>
  <c r="AI28"/>
  <c r="G93" s="1"/>
  <c r="AI13"/>
  <c r="G90" s="1"/>
  <c r="A35"/>
  <c r="A34"/>
  <c r="A33"/>
  <c r="A32"/>
  <c r="A31"/>
  <c r="G95" l="1"/>
  <c r="G96" s="1"/>
  <c r="A93"/>
  <c r="A111" s="1"/>
  <c r="A92"/>
  <c r="A110" s="1"/>
  <c r="A91"/>
  <c r="A109" s="1"/>
  <c r="A90"/>
  <c r="A108" s="1"/>
  <c r="A89"/>
  <c r="A107" s="1"/>
  <c r="G104" l="1"/>
  <c r="AE90"/>
  <c r="AE89"/>
  <c r="AE88"/>
  <c r="AE87"/>
  <c r="AE86"/>
  <c r="AD90"/>
  <c r="AD89"/>
  <c r="AD88"/>
  <c r="AD87"/>
  <c r="AD86"/>
  <c r="AK90"/>
  <c r="AK89"/>
  <c r="AK88"/>
  <c r="AK87"/>
  <c r="AK86"/>
  <c r="AI90"/>
  <c r="AI89"/>
  <c r="AI88"/>
  <c r="AI87"/>
  <c r="AI86"/>
  <c r="AG90"/>
  <c r="AG89"/>
  <c r="AG88"/>
  <c r="AG87"/>
  <c r="AG86"/>
  <c r="AQ90"/>
  <c r="AQ89"/>
  <c r="AQ88"/>
  <c r="AQ87"/>
  <c r="AQ86"/>
  <c r="AO90"/>
  <c r="AO89"/>
  <c r="AO88"/>
  <c r="AO87"/>
  <c r="AO86"/>
  <c r="AM90"/>
  <c r="AM89"/>
  <c r="AM88"/>
  <c r="AM87"/>
  <c r="AM86"/>
  <c r="AB90"/>
  <c r="AB89"/>
  <c r="AB88"/>
  <c r="AB87"/>
  <c r="AB86"/>
  <c r="Z90"/>
  <c r="Z89"/>
  <c r="Z88"/>
  <c r="Z87"/>
  <c r="Z86"/>
  <c r="X90"/>
  <c r="X89"/>
  <c r="X88"/>
  <c r="X87"/>
  <c r="X86"/>
  <c r="W90"/>
  <c r="W89"/>
  <c r="W88"/>
  <c r="W87"/>
  <c r="W86"/>
  <c r="V90"/>
  <c r="V89"/>
  <c r="V88"/>
  <c r="V87"/>
  <c r="V86"/>
  <c r="AA88" l="1"/>
  <c r="AC87"/>
  <c r="AR88"/>
  <c r="AF88"/>
  <c r="AH87"/>
  <c r="Y88"/>
  <c r="AP88"/>
  <c r="AC88"/>
  <c r="AH88"/>
  <c r="AL88"/>
  <c r="AF90"/>
  <c r="AF89"/>
  <c r="AN90"/>
  <c r="AJ90"/>
  <c r="Y90"/>
  <c r="AP90"/>
  <c r="AL90"/>
  <c r="AA90"/>
  <c r="AR90"/>
  <c r="AC90"/>
  <c r="AH90"/>
  <c r="Y89"/>
  <c r="AP89"/>
  <c r="AL89"/>
  <c r="AR89"/>
  <c r="AA89"/>
  <c r="AC89"/>
  <c r="AH89"/>
  <c r="AN89"/>
  <c r="AJ89"/>
  <c r="AN88"/>
  <c r="AJ88"/>
  <c r="AJ87"/>
  <c r="AN87"/>
  <c r="Y87"/>
  <c r="AP87"/>
  <c r="AL87"/>
  <c r="AA87"/>
  <c r="AR87"/>
  <c r="AF87"/>
  <c r="AF86"/>
  <c r="AC86"/>
  <c r="AP86"/>
  <c r="AN86"/>
  <c r="AH86"/>
  <c r="AJ86"/>
  <c r="AR86"/>
  <c r="AA86"/>
  <c r="Y86"/>
  <c r="AL86"/>
  <c r="I31"/>
  <c r="B31"/>
  <c r="E35"/>
  <c r="B35"/>
  <c r="K34"/>
  <c r="E34"/>
  <c r="B34"/>
  <c r="E33"/>
  <c r="E32"/>
  <c r="L31"/>
  <c r="K31"/>
  <c r="J31"/>
  <c r="H31"/>
  <c r="G31"/>
  <c r="E31"/>
  <c r="D31"/>
  <c r="C31"/>
  <c r="I35" l="1"/>
  <c r="J35"/>
  <c r="C35"/>
  <c r="G35"/>
  <c r="L35"/>
  <c r="K35"/>
  <c r="D35"/>
  <c r="H35"/>
  <c r="C34"/>
  <c r="G34"/>
  <c r="D34"/>
  <c r="H34"/>
  <c r="F92"/>
  <c r="J34"/>
  <c r="L34"/>
  <c r="C33"/>
  <c r="G33"/>
  <c r="L33"/>
  <c r="D33"/>
  <c r="H33"/>
  <c r="J33"/>
  <c r="B33"/>
  <c r="K33"/>
  <c r="B32"/>
  <c r="C32"/>
  <c r="H32"/>
  <c r="I32"/>
  <c r="D32"/>
  <c r="J32"/>
  <c r="K32"/>
  <c r="G32"/>
  <c r="L32"/>
  <c r="F31"/>
  <c r="D92"/>
  <c r="I34"/>
  <c r="D91"/>
  <c r="I33"/>
  <c r="E92"/>
  <c r="E90"/>
  <c r="F90"/>
  <c r="E93"/>
  <c r="D93"/>
  <c r="B90"/>
  <c r="B91"/>
  <c r="B92"/>
  <c r="B93"/>
  <c r="E91" l="1"/>
  <c r="F93"/>
  <c r="D90"/>
  <c r="F91"/>
  <c r="B89"/>
  <c r="D89"/>
  <c r="F89"/>
  <c r="F35"/>
  <c r="C93"/>
  <c r="C92"/>
  <c r="F34"/>
  <c r="C91"/>
  <c r="F33"/>
  <c r="C90"/>
  <c r="F32"/>
  <c r="C89"/>
  <c r="E89"/>
</calcChain>
</file>

<file path=xl/sharedStrings.xml><?xml version="1.0" encoding="utf-8"?>
<sst xmlns="http://schemas.openxmlformats.org/spreadsheetml/2006/main" count="135" uniqueCount="70">
  <si>
    <t>Название оранизации</t>
  </si>
  <si>
    <t>Открытость и доступность информации об организации социальной сферы</t>
  </si>
  <si>
    <t xml:space="preserve">Показатели, характеризующие комфортность условий предоставления услуг, в том числе время ожидания предоставления услуг </t>
  </si>
  <si>
    <t>Показатели, характеризующие доступность услуг для инвалидов</t>
  </si>
  <si>
    <t>Показатели, характеризующие доброжелательность, вежливость работников организаций социальной сферы</t>
  </si>
  <si>
    <t>Показатели, характеризующие удовлетворенность условиями оказания услуг</t>
  </si>
  <si>
    <t>Итоговое значение по организации</t>
  </si>
  <si>
    <t>Выборка</t>
  </si>
  <si>
    <t>ИТОГ по критерию "Открытость и доступность информации об организации социальной сферы"</t>
  </si>
  <si>
    <t xml:space="preserve">2.1. Обеспечение в организации социальной сферы комфортных условий для предоставления услуг 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</si>
  <si>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услуг).</t>
  </si>
  <si>
    <t xml:space="preserve">ИТОГ по критерию "Показатели, характеризующие комфортность условий предоставления услуг, в том числе время ожидания предоставления услуг" </t>
  </si>
  <si>
    <t>ИТОГ по критерию "Показатели, характеризующие доступность услуг для инвалидов"</t>
  </si>
  <si>
    <t xml:space="preserve"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t>
  </si>
  <si>
    <t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</si>
  <si>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</si>
  <si>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ИТОГ по критерию "Показатели, характеризующие доброжелательность, вежливость работников организаций социальной сферы"</t>
  </si>
  <si>
    <t>5.1. Доля получателей услуг, которые готовы рекомендовать организацию социальной сферы родственникам и знакомым</t>
  </si>
  <si>
    <t>5.2. Доля получателей услуг, удовлетворенных организационными условиями предоставления услуг</t>
  </si>
  <si>
    <t xml:space="preserve">5.3. Доля получателей услуг, удовлетворенных в целом условиями оказания услуг в организации социальной сферы </t>
  </si>
  <si>
    <t>ИТОГ по критерию "Показатели, характеризующие удовлетворенность условиями оказания услуг"</t>
  </si>
  <si>
    <r>
      <t xml:space="preserve">1.1.1.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ИСТЕНД</t>
    </r>
  </si>
  <si>
    <t>1.1.1. ИСТЕНД НОРМА</t>
  </si>
  <si>
    <r>
      <t xml:space="preserve">1.1.2.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ИСАЙТ</t>
    </r>
  </si>
  <si>
    <t>1.1.2. ИСАЙТ НОРМА</t>
  </si>
  <si>
    <t>Количество способов взаимодействия</t>
  </si>
  <si>
    <t>1.3.1. Число получателей услуг, удовлетворенных открытостью, полнотой и доступностью информации, размещенной на информационных стендах в помещении организации</t>
  </si>
  <si>
    <t>Общее число опрошенных получателей услуг</t>
  </si>
  <si>
    <t xml:space="preserve">1.3.2. число получателей услуг, удовлетворенных открытостью, полнотой и доступностью информации, размещенной на официальном сайте организации </t>
  </si>
  <si>
    <t>Количество комфортных условий</t>
  </si>
  <si>
    <t xml:space="preserve">Число получателей услуг, удовлетворенных комфортностью предоставления услуг </t>
  </si>
  <si>
    <t>Количество условий доступности организации для инвалидов</t>
  </si>
  <si>
    <t>Количество условий доступности</t>
  </si>
  <si>
    <t xml:space="preserve">Число получателей услуг-инвалидов, удовлетворенных доступностью услуг для инвалидов </t>
  </si>
  <si>
    <t xml:space="preserve">Число опрошенных получателей услуг-инвалидов, ответивших на вопрос 8 Анкеты </t>
  </si>
  <si>
    <t>Число потребителей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</si>
  <si>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</t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</si>
  <si>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</si>
  <si>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</t>
  </si>
  <si>
    <t xml:space="preserve">Число получателей услуг, удовлетворенных организационными условиями предоставления услуг </t>
  </si>
  <si>
    <t xml:space="preserve">Число  получателей услуг, удовлетворенных в целом условиями оказания услуг в организации социальной сферы </t>
  </si>
  <si>
    <t>Количественные результаты</t>
  </si>
  <si>
    <t>Баллы</t>
  </si>
  <si>
    <t>Индикатор значимости</t>
  </si>
  <si>
    <t>Баллы с применением индикатора значимости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</si>
  <si>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t>
  </si>
  <si>
    <t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</si>
  <si>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"Интернет"</t>
  </si>
  <si>
    <t>Критерии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</si>
  <si>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t>
  </si>
  <si>
    <t>3.1. Оборудование помещений организации социальной сферы и прилегающей к ней территории с учетом доступности для инвалидов</t>
  </si>
  <si>
    <t>3.2. Обеспечение в организации социальной сферы условий доступности, позволяющих инвалидам получать услуги наравне с другими</t>
  </si>
  <si>
    <t>3.3. Доля получателей услуг, удовлетворенных доступностью услуг для инвалидов (в % от общего числа опрошенных получателей услуг - инвалидов)</t>
  </si>
  <si>
    <t>3.3. Доля получателей услуг, удовлетворенных доступностью услуг для инвалидов</t>
  </si>
  <si>
    <t>1. Открытость и доступность информации</t>
  </si>
  <si>
    <t>2. Комфортность условий</t>
  </si>
  <si>
    <t>3. Доступность услуг для инвалидов</t>
  </si>
  <si>
    <t>4. Доброжелательность, вежливость работников</t>
  </si>
  <si>
    <t>5. Удовлетворенность условиями оказания услуг</t>
  </si>
  <si>
    <t>Организация</t>
  </si>
  <si>
    <t>Чичло респондентов</t>
  </si>
  <si>
    <t>%</t>
  </si>
  <si>
    <t xml:space="preserve">2.3. Доля получателей услуг, удовлетворенных комфортностью предоставления услуг организацией социальной сферы </t>
  </si>
  <si>
    <t>ИТОГ</t>
  </si>
  <si>
    <t>12+C90+A94:V94+A94:W94+A94:Z94+C90+A94:V94+C90+A94:V94+A94:AB94+A94:AA95+A94:AB94+A94:Z94+A94:A+A94:Z94</t>
  </si>
  <si>
    <t>МБОУ Первочиндантская ООШ</t>
  </si>
  <si>
    <t>МБОУ Кулусутайская СОШ</t>
  </si>
  <si>
    <t>МБОУ Новозоринская СОШ</t>
  </si>
  <si>
    <t>МБОУ Красноималкинская ООШ</t>
  </si>
  <si>
    <t>МБОУ Усть-Борзинская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</si>
</sst>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rgb="FF000000"/>
      </patternFill>
    </fill>
    <fill>
      <patternFill patternType="solid">
        <fgColor rgb="FFF79646"/>
        <bgColor rgb="FF000000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3">
    <xf numFmtId="0" fontId="0" fillId="0" borderId="0"/>
    <xf numFmtId="0" fontId="7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7" fillId="7" borderId="0" applyNumberFormat="0" applyBorder="0" applyAlignment="0" applyProtection="0"/>
    <xf numFmtId="0" fontId="4" fillId="8" borderId="0" applyNumberFormat="0" applyBorder="0" applyAlignment="0" applyProtection="0"/>
    <xf numFmtId="0" fontId="7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</cellStyleXfs>
  <cellXfs count="109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14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64" fontId="5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7" fillId="3" borderId="0" xfId="1" applyAlignment="1">
      <alignment horizontal="center" vertical="top" wrapText="1"/>
    </xf>
    <xf numFmtId="164" fontId="7" fillId="3" borderId="0" xfId="1" applyNumberFormat="1" applyAlignment="1">
      <alignment horizontal="center" vertical="top"/>
    </xf>
    <xf numFmtId="164" fontId="7" fillId="21" borderId="0" xfId="19" applyNumberFormat="1" applyAlignment="1">
      <alignment horizontal="center" vertical="top"/>
    </xf>
    <xf numFmtId="0" fontId="8" fillId="22" borderId="0" xfId="20" applyFont="1" applyAlignment="1">
      <alignment horizontal="center" vertical="top" wrapText="1"/>
    </xf>
    <xf numFmtId="0" fontId="8" fillId="4" borderId="0" xfId="2" applyFont="1" applyAlignment="1">
      <alignment horizontal="center" vertical="top" wrapText="1"/>
    </xf>
    <xf numFmtId="1" fontId="4" fillId="23" borderId="0" xfId="21" applyNumberFormat="1" applyAlignment="1">
      <alignment horizontal="center" vertical="center" wrapText="1"/>
    </xf>
    <xf numFmtId="1" fontId="4" fillId="23" borderId="0" xfId="21" applyNumberFormat="1" applyAlignment="1">
      <alignment horizontal="center" vertical="center"/>
    </xf>
    <xf numFmtId="164" fontId="7" fillId="9" borderId="0" xfId="7" applyNumberFormat="1" applyAlignment="1">
      <alignment horizontal="center" vertical="top"/>
    </xf>
    <xf numFmtId="1" fontId="4" fillId="11" borderId="0" xfId="9" applyNumberFormat="1" applyAlignment="1">
      <alignment horizontal="center" vertical="center"/>
    </xf>
    <xf numFmtId="164" fontId="7" fillId="13" borderId="0" xfId="11" applyNumberFormat="1" applyAlignment="1">
      <alignment horizontal="center" vertical="top"/>
    </xf>
    <xf numFmtId="1" fontId="4" fillId="15" borderId="0" xfId="13" applyNumberFormat="1" applyAlignment="1">
      <alignment horizontal="center" vertical="center"/>
    </xf>
    <xf numFmtId="164" fontId="7" fillId="17" borderId="0" xfId="15" applyNumberFormat="1" applyAlignment="1">
      <alignment horizontal="center" vertical="top"/>
    </xf>
    <xf numFmtId="1" fontId="4" fillId="19" borderId="0" xfId="17" applyNumberFormat="1" applyAlignment="1">
      <alignment horizontal="center" vertical="center"/>
    </xf>
    <xf numFmtId="164" fontId="7" fillId="7" borderId="1" xfId="5" applyNumberFormat="1" applyBorder="1" applyAlignment="1">
      <alignment horizontal="center" vertical="top"/>
    </xf>
    <xf numFmtId="1" fontId="7" fillId="7" borderId="1" xfId="5" applyNumberFormat="1" applyBorder="1" applyAlignment="1">
      <alignment horizontal="center" vertical="center"/>
    </xf>
    <xf numFmtId="0" fontId="4" fillId="8" borderId="0" xfId="6" applyAlignment="1">
      <alignment horizontal="center" vertical="center"/>
    </xf>
    <xf numFmtId="0" fontId="7" fillId="21" borderId="0" xfId="19" applyAlignment="1">
      <alignment horizontal="center" vertical="top" wrapText="1"/>
    </xf>
    <xf numFmtId="0" fontId="8" fillId="10" borderId="0" xfId="8" applyFont="1" applyAlignment="1">
      <alignment horizontal="center" vertical="top" wrapText="1"/>
    </xf>
    <xf numFmtId="0" fontId="7" fillId="9" borderId="0" xfId="7" applyAlignment="1">
      <alignment horizontal="center" vertical="top" wrapText="1"/>
    </xf>
    <xf numFmtId="0" fontId="7" fillId="13" borderId="0" xfId="11" applyAlignment="1">
      <alignment horizontal="center" vertical="top" wrapText="1"/>
    </xf>
    <xf numFmtId="0" fontId="7" fillId="17" borderId="0" xfId="15" applyAlignment="1">
      <alignment horizontal="center" vertical="top" wrapText="1"/>
    </xf>
    <xf numFmtId="1" fontId="0" fillId="2" borderId="0" xfId="0" applyNumberFormat="1" applyFill="1"/>
    <xf numFmtId="0" fontId="11" fillId="2" borderId="0" xfId="0" applyFont="1" applyFill="1"/>
    <xf numFmtId="0" fontId="4" fillId="4" borderId="0" xfId="2" applyAlignment="1">
      <alignment horizontal="center" vertical="top" wrapText="1"/>
    </xf>
    <xf numFmtId="0" fontId="4" fillId="4" borderId="0" xfId="2" applyAlignment="1">
      <alignment vertical="top"/>
    </xf>
    <xf numFmtId="0" fontId="4" fillId="4" borderId="0" xfId="2" applyAlignment="1">
      <alignment vertical="top" wrapText="1"/>
    </xf>
    <xf numFmtId="0" fontId="4" fillId="22" borderId="0" xfId="20" applyAlignment="1">
      <alignment vertical="top" wrapText="1"/>
    </xf>
    <xf numFmtId="0" fontId="4" fillId="22" borderId="0" xfId="20" applyAlignment="1">
      <alignment vertical="top"/>
    </xf>
    <xf numFmtId="0" fontId="4" fillId="10" borderId="0" xfId="8" applyAlignment="1">
      <alignment vertical="top" wrapText="1"/>
    </xf>
    <xf numFmtId="0" fontId="4" fillId="10" borderId="0" xfId="8" applyAlignment="1">
      <alignment vertical="top"/>
    </xf>
    <xf numFmtId="0" fontId="4" fillId="14" borderId="0" xfId="12" applyAlignment="1">
      <alignment vertical="top"/>
    </xf>
    <xf numFmtId="0" fontId="4" fillId="14" borderId="0" xfId="12" applyAlignment="1">
      <alignment vertical="top" wrapText="1"/>
    </xf>
    <xf numFmtId="0" fontId="4" fillId="18" borderId="0" xfId="16" applyAlignment="1">
      <alignment vertical="top" wrapText="1"/>
    </xf>
    <xf numFmtId="0" fontId="4" fillId="18" borderId="0" xfId="16"/>
    <xf numFmtId="1" fontId="4" fillId="5" borderId="0" xfId="3" applyNumberFormat="1" applyAlignment="1">
      <alignment horizontal="center" vertical="center" wrapText="1"/>
    </xf>
    <xf numFmtId="1" fontId="7" fillId="7" borderId="0" xfId="5" applyNumberFormat="1" applyAlignment="1">
      <alignment horizontal="center" vertical="center"/>
    </xf>
    <xf numFmtId="1" fontId="11" fillId="2" borderId="0" xfId="0" applyNumberFormat="1" applyFont="1" applyFill="1"/>
    <xf numFmtId="1" fontId="4" fillId="12" borderId="0" xfId="1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4" fillId="6" borderId="0" xfId="4" applyNumberFormat="1" applyAlignment="1">
      <alignment horizontal="center" vertical="center"/>
    </xf>
    <xf numFmtId="1" fontId="4" fillId="24" borderId="0" xfId="22" applyNumberFormat="1" applyAlignment="1">
      <alignment horizontal="center" vertical="center"/>
    </xf>
    <xf numFmtId="1" fontId="7" fillId="13" borderId="0" xfId="11" applyNumberFormat="1" applyAlignment="1">
      <alignment horizontal="center" vertical="center"/>
    </xf>
    <xf numFmtId="1" fontId="7" fillId="17" borderId="0" xfId="15" applyNumberFormat="1" applyAlignment="1">
      <alignment horizontal="center" vertical="center"/>
    </xf>
    <xf numFmtId="1" fontId="7" fillId="3" borderId="0" xfId="1" applyNumberFormat="1" applyAlignment="1">
      <alignment horizontal="center" vertical="center"/>
    </xf>
    <xf numFmtId="1" fontId="7" fillId="21" borderId="0" xfId="19" applyNumberFormat="1" applyAlignment="1">
      <alignment horizontal="center" vertical="center"/>
    </xf>
    <xf numFmtId="1" fontId="4" fillId="6" borderId="0" xfId="4" applyNumberFormat="1" applyAlignment="1">
      <alignment horizontal="center" vertical="center" wrapText="1"/>
    </xf>
    <xf numFmtId="1" fontId="4" fillId="24" borderId="0" xfId="22" applyNumberFormat="1" applyAlignment="1">
      <alignment horizontal="center" vertical="center" wrapText="1"/>
    </xf>
    <xf numFmtId="1" fontId="7" fillId="3" borderId="0" xfId="1" applyNumberFormat="1" applyAlignment="1">
      <alignment horizontal="center" vertical="center" wrapText="1"/>
    </xf>
    <xf numFmtId="1" fontId="7" fillId="21" borderId="0" xfId="19" applyNumberFormat="1" applyAlignment="1">
      <alignment horizontal="center" vertical="center" wrapText="1"/>
    </xf>
    <xf numFmtId="1" fontId="7" fillId="9" borderId="0" xfId="7" applyNumberFormat="1" applyAlignment="1">
      <alignment horizontal="center" vertical="center"/>
    </xf>
    <xf numFmtId="1" fontId="4" fillId="5" borderId="0" xfId="3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4" fillId="8" borderId="0" xfId="6"/>
    <xf numFmtId="0" fontId="0" fillId="2" borderId="0" xfId="0" applyFill="1"/>
    <xf numFmtId="1" fontId="7" fillId="21" borderId="0" xfId="19" applyNumberFormat="1" applyAlignment="1">
      <alignment horizontal="center" vertical="center" wrapText="1"/>
    </xf>
    <xf numFmtId="1" fontId="12" fillId="25" borderId="0" xfId="0" applyNumberFormat="1" applyFont="1" applyFill="1" applyAlignment="1">
      <alignment horizontal="center" vertical="center" wrapText="1"/>
    </xf>
    <xf numFmtId="1" fontId="13" fillId="26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1" fontId="1" fillId="11" borderId="0" xfId="9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/>
    <xf numFmtId="0" fontId="4" fillId="4" borderId="0" xfId="2" applyAlignment="1">
      <alignment vertical="top" wrapText="1"/>
    </xf>
    <xf numFmtId="0" fontId="4" fillId="22" borderId="0" xfId="20" applyAlignment="1">
      <alignment wrapText="1"/>
    </xf>
    <xf numFmtId="0" fontId="4" fillId="10" borderId="0" xfId="8" applyAlignment="1">
      <alignment vertical="top" wrapText="1"/>
    </xf>
    <xf numFmtId="0" fontId="8" fillId="14" borderId="0" xfId="12" applyFont="1" applyAlignment="1">
      <alignment horizontal="center" vertical="top" wrapText="1"/>
    </xf>
    <xf numFmtId="0" fontId="3" fillId="18" borderId="0" xfId="16" applyFont="1" applyAlignment="1">
      <alignment horizontal="center" vertical="top" wrapText="1"/>
    </xf>
    <xf numFmtId="0" fontId="4" fillId="18" borderId="0" xfId="16" applyAlignment="1">
      <alignment horizontal="center" vertical="top" wrapText="1"/>
    </xf>
    <xf numFmtId="1" fontId="4" fillId="20" borderId="0" xfId="18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7" fillId="3" borderId="0" xfId="1" applyNumberFormat="1" applyAlignment="1">
      <alignment horizontal="center" vertical="center"/>
    </xf>
    <xf numFmtId="1" fontId="7" fillId="21" borderId="0" xfId="19" applyNumberFormat="1" applyAlignment="1">
      <alignment horizontal="center" vertical="center"/>
    </xf>
    <xf numFmtId="1" fontId="7" fillId="13" borderId="0" xfId="11" applyNumberFormat="1" applyAlignment="1">
      <alignment horizontal="center" vertical="center"/>
    </xf>
    <xf numFmtId="1" fontId="7" fillId="17" borderId="0" xfId="15" applyNumberFormat="1" applyAlignment="1">
      <alignment horizontal="center" vertical="center"/>
    </xf>
    <xf numFmtId="1" fontId="4" fillId="6" borderId="0" xfId="4" applyNumberFormat="1" applyAlignment="1">
      <alignment horizontal="center" vertical="center"/>
    </xf>
    <xf numFmtId="1" fontId="4" fillId="24" borderId="0" xfId="22" applyNumberFormat="1" applyAlignment="1">
      <alignment horizontal="center" vertical="center"/>
    </xf>
    <xf numFmtId="1" fontId="4" fillId="16" borderId="0" xfId="14" applyNumberForma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0" fontId="4" fillId="8" borderId="0" xfId="6" applyAlignment="1">
      <alignment horizontal="center" vertical="top"/>
    </xf>
    <xf numFmtId="0" fontId="8" fillId="4" borderId="0" xfId="2" applyFont="1" applyAlignment="1">
      <alignment horizontal="center" vertical="top" wrapText="1"/>
    </xf>
    <xf numFmtId="0" fontId="8" fillId="22" borderId="0" xfId="20" applyFont="1" applyAlignment="1">
      <alignment horizontal="center" vertical="top" wrapText="1"/>
    </xf>
    <xf numFmtId="0" fontId="8" fillId="10" borderId="0" xfId="8" applyFont="1" applyAlignment="1">
      <alignment horizontal="center" vertical="top" wrapText="1"/>
    </xf>
    <xf numFmtId="0" fontId="2" fillId="18" borderId="0" xfId="16" applyFont="1" applyAlignment="1">
      <alignment horizontal="center" vertical="top" wrapText="1"/>
    </xf>
    <xf numFmtId="0" fontId="7" fillId="17" borderId="0" xfId="15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7" fillId="3" borderId="0" xfId="1" applyAlignment="1">
      <alignment horizontal="center" vertical="top" wrapText="1"/>
    </xf>
    <xf numFmtId="0" fontId="7" fillId="21" borderId="0" xfId="19" applyAlignment="1">
      <alignment horizontal="center" vertical="top" wrapText="1"/>
    </xf>
    <xf numFmtId="0" fontId="7" fillId="9" borderId="0" xfId="7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4" fillId="6" borderId="0" xfId="4" applyNumberFormat="1" applyAlignment="1">
      <alignment horizontal="center" vertical="center" wrapText="1"/>
    </xf>
    <xf numFmtId="1" fontId="4" fillId="24" borderId="0" xfId="22" applyNumberFormat="1" applyAlignment="1">
      <alignment horizontal="center" vertical="center" wrapText="1"/>
    </xf>
    <xf numFmtId="0" fontId="7" fillId="13" borderId="0" xfId="11" applyAlignment="1">
      <alignment horizontal="center" vertical="top" wrapText="1"/>
    </xf>
    <xf numFmtId="0" fontId="7" fillId="7" borderId="1" xfId="5" applyBorder="1" applyAlignment="1">
      <alignment horizontal="center" vertical="top" wrapText="1"/>
    </xf>
    <xf numFmtId="1" fontId="7" fillId="3" borderId="0" xfId="1" applyNumberFormat="1" applyAlignment="1">
      <alignment horizontal="center" vertical="center" wrapText="1"/>
    </xf>
    <xf numFmtId="1" fontId="7" fillId="21" borderId="0" xfId="19" applyNumberFormat="1" applyAlignment="1">
      <alignment horizontal="center" vertical="center" wrapText="1"/>
    </xf>
    <xf numFmtId="1" fontId="7" fillId="9" borderId="0" xfId="7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</cellXfs>
  <cellStyles count="23">
    <cellStyle name="20% - Акцент1" xfId="2" builtinId="30"/>
    <cellStyle name="20% - Акцент3" xfId="8" builtinId="38"/>
    <cellStyle name="20% - Акцент4" xfId="12" builtinId="42"/>
    <cellStyle name="20% - Акцент5" xfId="16" builtinId="46"/>
    <cellStyle name="20% - Акцент6" xfId="20" builtinId="50"/>
    <cellStyle name="40% - Акцент1" xfId="3" builtinId="31"/>
    <cellStyle name="40% - Акцент3" xfId="9" builtinId="39"/>
    <cellStyle name="40% - Акцент4" xfId="13" builtinId="43"/>
    <cellStyle name="40% - Акцент5" xfId="17" builtinId="47"/>
    <cellStyle name="40% - Акцент6" xfId="21" builtinId="51"/>
    <cellStyle name="60% - Акцент1" xfId="4" builtinId="32"/>
    <cellStyle name="60% - Акцент2" xfId="6" builtinId="36"/>
    <cellStyle name="60% - Акцент3" xfId="10" builtinId="40"/>
    <cellStyle name="60% - Акцент4" xfId="14" builtinId="44"/>
    <cellStyle name="60% - Акцент5" xfId="18" builtinId="48"/>
    <cellStyle name="60% - Акцент6" xfId="22" builtinId="52"/>
    <cellStyle name="Акцент1" xfId="1" builtinId="29"/>
    <cellStyle name="Акцент2" xfId="5" builtinId="33"/>
    <cellStyle name="Акцент3" xfId="7" builtinId="37"/>
    <cellStyle name="Акцент4" xfId="11" builtinId="41"/>
    <cellStyle name="Акцент5" xfId="15" builtinId="45"/>
    <cellStyle name="Акцент6" xfId="19" builtinId="49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1. Открытость</a:t>
            </a:r>
            <a:r>
              <a:rPr lang="ru-RU" baseline="0"/>
              <a:t> и доступность информации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899975998367978"/>
          <c:y val="6.2446077233045946E-2"/>
          <c:w val="0.46024941055461333"/>
          <c:h val="0.58807420621179674"/>
        </c:manualLayout>
      </c:layout>
      <c:barChart>
        <c:barDir val="bar"/>
        <c:grouping val="clustered"/>
        <c:ser>
          <c:idx val="0"/>
          <c:order val="0"/>
          <c:tx>
            <c:strRef>
              <c:f>Лист1!$B$30</c:f>
              <c:strCache>
                <c:ptCount val="1"/>
                <c:pt idx="0">
                  <c:v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Лист1!$B$31:$B$35</c:f>
              <c:numCache>
                <c:formatCode>0</c:formatCode>
                <c:ptCount val="5"/>
                <c:pt idx="0">
                  <c:v>64.529220779220793</c:v>
                </c:pt>
                <c:pt idx="1">
                  <c:v>67.61363636363636</c:v>
                </c:pt>
                <c:pt idx="2">
                  <c:v>53.733766233766232</c:v>
                </c:pt>
                <c:pt idx="3">
                  <c:v>61.363636363636367</c:v>
                </c:pt>
                <c:pt idx="4">
                  <c:v>45.535714285714285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5-7542-8E98-82F5F6D2A80C}"/>
            </c:ext>
          </c:extLst>
        </c:ser>
        <c:ser>
          <c:idx val="1"/>
          <c:order val="1"/>
          <c:tx>
            <c:strRef>
              <c:f>Лист1!$C$30</c:f>
              <c:strCache>
                <c:ptCount val="1"/>
                <c:pt idx="0">
                  <c:v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Лист1!$C$31:$C$35</c:f>
              <c:numCache>
                <c:formatCode>0</c:formatCode>
                <c:ptCount val="5"/>
                <c:pt idx="0" formatCode="General">
                  <c:v>90</c:v>
                </c:pt>
                <c:pt idx="1">
                  <c:v>100</c:v>
                </c:pt>
                <c:pt idx="2" formatCode="General">
                  <c:v>60</c:v>
                </c:pt>
                <c:pt idx="3">
                  <c:v>90</c:v>
                </c:pt>
                <c:pt idx="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5-7542-8E98-82F5F6D2A80C}"/>
            </c:ext>
          </c:extLst>
        </c:ser>
        <c:ser>
          <c:idx val="2"/>
          <c:order val="2"/>
          <c:tx>
            <c:strRef>
              <c:f>Лист1!$D$30</c:f>
              <c:strCache>
                <c:ptCount val="1"/>
                <c:pt idx="0">
                  <c:v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Лист1!$D$31:$D$35</c:f>
              <c:numCache>
                <c:formatCode>0</c:formatCode>
                <c:ptCount val="5"/>
                <c:pt idx="0">
                  <c:v>80.555555555555557</c:v>
                </c:pt>
                <c:pt idx="1">
                  <c:v>89.65517241379311</c:v>
                </c:pt>
                <c:pt idx="2">
                  <c:v>64.473684210526315</c:v>
                </c:pt>
                <c:pt idx="3">
                  <c:v>59.574468085106382</c:v>
                </c:pt>
                <c:pt idx="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AC-D942-8BCB-B60B18097EAA}"/>
            </c:ext>
          </c:extLst>
        </c:ser>
        <c:gapWidth val="182"/>
        <c:axId val="85419136"/>
        <c:axId val="85420672"/>
      </c:barChart>
      <c:catAx>
        <c:axId val="8541913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420672"/>
        <c:crosses val="autoZero"/>
        <c:auto val="1"/>
        <c:lblAlgn val="ctr"/>
        <c:lblOffset val="100"/>
      </c:catAx>
      <c:valAx>
        <c:axId val="854206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4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2.</a:t>
            </a:r>
            <a:r>
              <a:rPr lang="ru-RU" baseline="0"/>
              <a:t> Комфортность условий</a:t>
            </a:r>
            <a:endParaRPr lang="ru-RU"/>
          </a:p>
        </c:rich>
      </c:tx>
      <c:layout>
        <c:manualLayout>
          <c:xMode val="edge"/>
          <c:yMode val="edge"/>
          <c:x val="0.31841162755141184"/>
          <c:y val="1.87953784903797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Лист1!$E$30</c:f>
              <c:strCache>
                <c:ptCount val="1"/>
                <c:pt idx="0">
                  <c:v>2.1. Обеспечение в организации социальной сферы комфортных условий для предоставления услуг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Лист1!$E$31:$E$35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FB-2B49-9CD2-916A85D5B998}"/>
            </c:ext>
          </c:extLst>
        </c:ser>
        <c:ser>
          <c:idx val="1"/>
          <c:order val="1"/>
          <c:tx>
            <c:strRef>
              <c:f>Лист1!$F$30</c:f>
              <c:strCache>
                <c:ptCount val="1"/>
                <c:pt idx="0">
                  <c:v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Лист1!$F$31:$F$35</c:f>
              <c:numCache>
                <c:formatCode>0</c:formatCode>
                <c:ptCount val="5"/>
                <c:pt idx="0">
                  <c:v>97.222222222222229</c:v>
                </c:pt>
                <c:pt idx="1">
                  <c:v>100</c:v>
                </c:pt>
                <c:pt idx="2">
                  <c:v>96.05263157894737</c:v>
                </c:pt>
                <c:pt idx="3">
                  <c:v>93.61702127659575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FB-2B49-9CD2-916A85D5B998}"/>
            </c:ext>
          </c:extLst>
        </c:ser>
        <c:gapWidth val="182"/>
        <c:axId val="86847872"/>
        <c:axId val="86849408"/>
      </c:barChart>
      <c:catAx>
        <c:axId val="8684787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849408"/>
        <c:crosses val="autoZero"/>
        <c:auto val="1"/>
        <c:lblAlgn val="ctr"/>
        <c:lblOffset val="100"/>
      </c:catAx>
      <c:valAx>
        <c:axId val="868494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84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3.</a:t>
            </a:r>
            <a:r>
              <a:rPr lang="ru-RU" baseline="0"/>
              <a:t> Доступность услуг для инвалидов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Лист1!$G$30</c:f>
              <c:strCache>
                <c:ptCount val="1"/>
                <c:pt idx="0">
                  <c:v>3.1. Оборудование помещений организации социальной сферы и прилегающей к ней территории с учетом доступности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Лист1!$G$31:$G$35</c:f>
              <c:numCache>
                <c:formatCode>General</c:formatCode>
                <c:ptCount val="5"/>
                <c:pt idx="0" formatCode="0">
                  <c:v>20</c:v>
                </c:pt>
                <c:pt idx="1">
                  <c:v>20</c:v>
                </c:pt>
                <c:pt idx="2" formatCode="0">
                  <c:v>20</c:v>
                </c:pt>
                <c:pt idx="3">
                  <c:v>20</c:v>
                </c:pt>
                <c:pt idx="4" formatCode="0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1-0841-B350-83D8ABF2817D}"/>
            </c:ext>
          </c:extLst>
        </c:ser>
        <c:ser>
          <c:idx val="1"/>
          <c:order val="1"/>
          <c:tx>
            <c:strRef>
              <c:f>Лист1!$H$30</c:f>
              <c:strCache>
                <c:ptCount val="1"/>
                <c:pt idx="0">
                  <c:v>3.2. Обеспечение в организации социальной сферы условий доступности, позволяющих инвалидам получать услуги наравне с другими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Лист1!$H$31:$H$35</c:f>
              <c:numCache>
                <c:formatCode>General</c:formatCode>
                <c:ptCount val="5"/>
                <c:pt idx="0" formatCode="0">
                  <c:v>40</c:v>
                </c:pt>
                <c:pt idx="1">
                  <c:v>20</c:v>
                </c:pt>
                <c:pt idx="2" formatCode="0">
                  <c:v>60</c:v>
                </c:pt>
                <c:pt idx="3">
                  <c:v>40</c:v>
                </c:pt>
                <c:pt idx="4" formatCode="0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D1-0841-B350-83D8ABF2817D}"/>
            </c:ext>
          </c:extLst>
        </c:ser>
        <c:ser>
          <c:idx val="2"/>
          <c:order val="2"/>
          <c:tx>
            <c:strRef>
              <c:f>Лист1!$I$30</c:f>
              <c:strCache>
                <c:ptCount val="1"/>
                <c:pt idx="0">
                  <c:v>3.3. Доля получателей услуг, удовлетворенных доступностью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Лист1!$I$31:$I$35</c:f>
              <c:numCache>
                <c:formatCode>0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66.666666666666657</c:v>
                </c:pt>
                <c:pt idx="3">
                  <c:v>75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21-E244-8696-3789B8724C77}"/>
            </c:ext>
          </c:extLst>
        </c:ser>
        <c:gapWidth val="182"/>
        <c:axId val="86983040"/>
        <c:axId val="86984576"/>
      </c:barChart>
      <c:catAx>
        <c:axId val="8698304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984576"/>
        <c:crosses val="autoZero"/>
        <c:auto val="1"/>
        <c:lblAlgn val="ctr"/>
        <c:lblOffset val="100"/>
      </c:catAx>
      <c:valAx>
        <c:axId val="869845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98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4.</a:t>
            </a:r>
            <a:r>
              <a:rPr lang="ru-RU" baseline="0"/>
              <a:t> Доброжелательность, вежливость работников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9800946488039932"/>
          <c:y val="5.5699332048443434E-2"/>
          <c:w val="0.45203854298605622"/>
          <c:h val="0.63445537157540111"/>
        </c:manualLayout>
      </c:layout>
      <c:barChart>
        <c:barDir val="bar"/>
        <c:grouping val="clustered"/>
        <c:ser>
          <c:idx val="0"/>
          <c:order val="0"/>
          <c:tx>
            <c:strRef>
              <c:f>Лист1!$J$30</c:f>
              <c:strCache>
                <c:ptCount val="1"/>
                <c:pt idx="0">
                  <c:v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Лист1!$J$31:$J$35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92.10526315789474</c:v>
                </c:pt>
                <c:pt idx="3">
                  <c:v>97.872340425531917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E-1547-805D-0501DE89047D}"/>
            </c:ext>
          </c:extLst>
        </c:ser>
        <c:ser>
          <c:idx val="1"/>
          <c:order val="1"/>
          <c:tx>
            <c:strRef>
              <c:f>Лист1!$K$30</c:f>
              <c:strCache>
                <c:ptCount val="1"/>
                <c:pt idx="0">
                  <c:v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Лист1!$K$31:$K$35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94.73684210526315</c:v>
                </c:pt>
                <c:pt idx="3">
                  <c:v>87.2340425531915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FE-1547-805D-0501DE89047D}"/>
            </c:ext>
          </c:extLst>
        </c:ser>
        <c:ser>
          <c:idx val="2"/>
          <c:order val="2"/>
          <c:tx>
            <c:strRef>
              <c:f>Лист1!$L$30</c:f>
              <c:strCache>
                <c:ptCount val="1"/>
                <c:pt idx="0">
                  <c:v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Лист1!$L$31:$L$35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68.421052631578945</c:v>
                </c:pt>
                <c:pt idx="3">
                  <c:v>78.723404255319153</c:v>
                </c:pt>
                <c:pt idx="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AC-1041-9835-C017F0F3BA92}"/>
            </c:ext>
          </c:extLst>
        </c:ser>
        <c:gapWidth val="182"/>
        <c:axId val="87040768"/>
        <c:axId val="87042304"/>
      </c:barChart>
      <c:catAx>
        <c:axId val="8704076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042304"/>
        <c:crosses val="autoZero"/>
        <c:auto val="1"/>
        <c:lblAlgn val="ctr"/>
        <c:lblOffset val="100"/>
      </c:catAx>
      <c:valAx>
        <c:axId val="870423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04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76810161132283E-2"/>
          <c:y val="0.73077641939521865"/>
          <c:w val="0.62163393446786963"/>
          <c:h val="0.2051265432291111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5.</a:t>
            </a:r>
            <a:r>
              <a:rPr lang="ru-RU" baseline="0"/>
              <a:t> Удовлетворенность условиями оказания услуг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50641813325750729"/>
          <c:y val="9.0952061829097708E-2"/>
          <c:w val="0.44356316779206395"/>
          <c:h val="0.61934710397508663"/>
        </c:manualLayout>
      </c:layout>
      <c:barChart>
        <c:barDir val="bar"/>
        <c:grouping val="clustered"/>
        <c:ser>
          <c:idx val="0"/>
          <c:order val="0"/>
          <c:tx>
            <c:strRef>
              <c:f>Лист1!$M$30</c:f>
              <c:strCache>
                <c:ptCount val="1"/>
                <c:pt idx="0">
                  <c:v>5.1. Доля получателей услуг, которые готовы рекомендовать организацию социальной сферы родственникам и знакомым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Лист1!$M$31:$M$35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97.368421052631575</c:v>
                </c:pt>
                <c:pt idx="3">
                  <c:v>95.744680851063833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51-274B-9DC6-EB12331C1805}"/>
            </c:ext>
          </c:extLst>
        </c:ser>
        <c:ser>
          <c:idx val="1"/>
          <c:order val="1"/>
          <c:tx>
            <c:strRef>
              <c:f>Лист1!$N$30</c:f>
              <c:strCache>
                <c:ptCount val="1"/>
                <c:pt idx="0">
                  <c:v>5.2. Доля получателей услуг, удовлетворенных организационными условиями предоставления услуг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Лист1!$N$31:$N$35</c:f>
              <c:numCache>
                <c:formatCode>0</c:formatCode>
                <c:ptCount val="5"/>
                <c:pt idx="0">
                  <c:v>100</c:v>
                </c:pt>
                <c:pt idx="1">
                  <c:v>79.310344827586206</c:v>
                </c:pt>
                <c:pt idx="2">
                  <c:v>92.10526315789474</c:v>
                </c:pt>
                <c:pt idx="3">
                  <c:v>87.2340425531915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51-274B-9DC6-EB12331C1805}"/>
            </c:ext>
          </c:extLst>
        </c:ser>
        <c:ser>
          <c:idx val="2"/>
          <c:order val="2"/>
          <c:tx>
            <c:strRef>
              <c:f>Лист1!$O$30</c:f>
              <c:strCache>
                <c:ptCount val="1"/>
                <c:pt idx="0">
                  <c:v>5.3. Доля получателей услуг, удовлетворенных в целом условиями оказания услуг в организации социальной сферы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Лист1!$A$31:$A$35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Лист1!$O$31:$O$35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97.368421052631575</c:v>
                </c:pt>
                <c:pt idx="3">
                  <c:v>93.61702127659575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D-A044-B941-729020B42692}"/>
            </c:ext>
          </c:extLst>
        </c:ser>
        <c:gapWidth val="182"/>
        <c:axId val="86921984"/>
        <c:axId val="86923520"/>
      </c:barChart>
      <c:catAx>
        <c:axId val="8692198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923520"/>
        <c:crosses val="autoZero"/>
        <c:auto val="1"/>
        <c:lblAlgn val="ctr"/>
        <c:lblOffset val="100"/>
      </c:catAx>
      <c:valAx>
        <c:axId val="8692352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92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83296031098636E-2"/>
          <c:y val="0.74588473531367616"/>
          <c:w val="0.68014075852016864"/>
          <c:h val="0.2051265432291111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Лист1!$C$88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Лист1!$C$89:$C$93</c:f>
              <c:numCache>
                <c:formatCode>0</c:formatCode>
                <c:ptCount val="5"/>
                <c:pt idx="0">
                  <c:v>97.222222222222229</c:v>
                </c:pt>
                <c:pt idx="1">
                  <c:v>100</c:v>
                </c:pt>
                <c:pt idx="2">
                  <c:v>96.05263157894737</c:v>
                </c:pt>
                <c:pt idx="3">
                  <c:v>93.61702127659575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23-DA48-9B63-D040CA82E3E1}"/>
            </c:ext>
          </c:extLst>
        </c:ser>
        <c:gapWidth val="182"/>
        <c:axId val="86948480"/>
        <c:axId val="87110016"/>
      </c:barChart>
      <c:catAx>
        <c:axId val="869484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110016"/>
        <c:crosses val="autoZero"/>
        <c:auto val="1"/>
        <c:lblAlgn val="ctr"/>
        <c:lblOffset val="100"/>
      </c:catAx>
      <c:valAx>
        <c:axId val="871100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94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Лист1!$B$88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Лист1!$B$89:$B$93</c:f>
              <c:numCache>
                <c:formatCode>0</c:formatCode>
                <c:ptCount val="5"/>
                <c:pt idx="0">
                  <c:v>78.580988455988461</c:v>
                </c:pt>
                <c:pt idx="1">
                  <c:v>86.146159874608145</c:v>
                </c:pt>
                <c:pt idx="2">
                  <c:v>59.9096035543404</c:v>
                </c:pt>
                <c:pt idx="3">
                  <c:v>69.238878143133462</c:v>
                </c:pt>
                <c:pt idx="4">
                  <c:v>47.660714285714285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7F-654F-85BF-C75EE1AEDD49}"/>
            </c:ext>
          </c:extLst>
        </c:ser>
        <c:gapWidth val="182"/>
        <c:axId val="87134208"/>
        <c:axId val="87135744"/>
      </c:barChart>
      <c:catAx>
        <c:axId val="8713420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135744"/>
        <c:crosses val="autoZero"/>
        <c:auto val="1"/>
        <c:lblAlgn val="ctr"/>
        <c:lblOffset val="100"/>
      </c:catAx>
      <c:valAx>
        <c:axId val="8713574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13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0.48691255738132738"/>
          <c:y val="0.13560748279991094"/>
          <c:w val="0.47142868886131517"/>
          <c:h val="0.78113469851642892"/>
        </c:manualLayout>
      </c:layout>
      <c:barChart>
        <c:barDir val="bar"/>
        <c:grouping val="clustered"/>
        <c:ser>
          <c:idx val="0"/>
          <c:order val="0"/>
          <c:tx>
            <c:strRef>
              <c:f>Лист1!$D$88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Лист1!$D$89:$D$93</c:f>
              <c:numCache>
                <c:formatCode>0</c:formatCode>
                <c:ptCount val="5"/>
                <c:pt idx="0">
                  <c:v>52</c:v>
                </c:pt>
                <c:pt idx="1">
                  <c:v>29</c:v>
                </c:pt>
                <c:pt idx="2">
                  <c:v>50</c:v>
                </c:pt>
                <c:pt idx="3">
                  <c:v>44.5</c:v>
                </c:pt>
                <c:pt idx="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80-394D-83DB-4B51855C74EF}"/>
            </c:ext>
          </c:extLst>
        </c:ser>
        <c:gapWidth val="182"/>
        <c:axId val="87397504"/>
        <c:axId val="87399040"/>
      </c:barChart>
      <c:catAx>
        <c:axId val="8739750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399040"/>
        <c:crosses val="autoZero"/>
        <c:auto val="1"/>
        <c:lblAlgn val="ctr"/>
        <c:lblOffset val="100"/>
      </c:catAx>
      <c:valAx>
        <c:axId val="873990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3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Лист1!$E$88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Лист1!$E$89:$E$93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88.421052631578945</c:v>
                </c:pt>
                <c:pt idx="3">
                  <c:v>89.787234042553209</c:v>
                </c:pt>
                <c:pt idx="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49-9140-AD5F-6712C8B914AD}"/>
            </c:ext>
          </c:extLst>
        </c:ser>
        <c:gapWidth val="182"/>
        <c:axId val="88488192"/>
        <c:axId val="88498176"/>
      </c:barChart>
      <c:catAx>
        <c:axId val="8848819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498176"/>
        <c:crosses val="autoZero"/>
        <c:auto val="1"/>
        <c:lblAlgn val="ctr"/>
        <c:lblOffset val="100"/>
      </c:catAx>
      <c:valAx>
        <c:axId val="884981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48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Лист1!$F$88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Лист1!$F$89:$F$93</c:f>
              <c:numCache>
                <c:formatCode>0</c:formatCode>
                <c:ptCount val="5"/>
                <c:pt idx="0">
                  <c:v>100</c:v>
                </c:pt>
                <c:pt idx="1">
                  <c:v>95.862068965517238</c:v>
                </c:pt>
                <c:pt idx="2">
                  <c:v>96.31578947368422</c:v>
                </c:pt>
                <c:pt idx="3">
                  <c:v>92.978723404255334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4D-2E4F-B4E0-F3A2CDC220FB}"/>
            </c:ext>
          </c:extLst>
        </c:ser>
        <c:gapWidth val="182"/>
        <c:axId val="88526208"/>
        <c:axId val="88532096"/>
      </c:barChart>
      <c:catAx>
        <c:axId val="8852620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532096"/>
        <c:crosses val="autoZero"/>
        <c:auto val="1"/>
        <c:lblAlgn val="ctr"/>
        <c:lblOffset val="100"/>
      </c:catAx>
      <c:valAx>
        <c:axId val="885320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52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Лист1!$G$89:$G$93</c:f>
              <c:numCache>
                <c:formatCode>0</c:formatCode>
                <c:ptCount val="5"/>
                <c:pt idx="0">
                  <c:v>85.560642135642141</c:v>
                </c:pt>
                <c:pt idx="1">
                  <c:v>82.201645768025088</c:v>
                </c:pt>
                <c:pt idx="2">
                  <c:v>78.139815447710191</c:v>
                </c:pt>
                <c:pt idx="3">
                  <c:v>78.024371373307559</c:v>
                </c:pt>
                <c:pt idx="4">
                  <c:v>83.132142857142853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3E-EE48-9AF1-D8166419CA90}"/>
            </c:ext>
          </c:extLst>
        </c:ser>
        <c:gapWidth val="182"/>
        <c:axId val="88564480"/>
        <c:axId val="88566016"/>
      </c:barChart>
      <c:catAx>
        <c:axId val="885644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566016"/>
        <c:crosses val="autoZero"/>
        <c:auto val="1"/>
        <c:lblAlgn val="ctr"/>
        <c:lblOffset val="100"/>
      </c:catAx>
      <c:valAx>
        <c:axId val="885660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56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Итоговые</a:t>
            </a:r>
            <a:r>
              <a:rPr lang="ru-RU" baseline="0"/>
              <a:t> значения по критериям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8598281698195177"/>
          <c:y val="3.805901594381645E-2"/>
          <c:w val="0.6876092100604696"/>
          <c:h val="0.86261576342987789"/>
        </c:manualLayout>
      </c:layout>
      <c:barChart>
        <c:barDir val="bar"/>
        <c:grouping val="clustered"/>
        <c:ser>
          <c:idx val="0"/>
          <c:order val="0"/>
          <c:tx>
            <c:strRef>
              <c:f>Лист1!$B$88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Лист1!$B$89:$B$93</c:f>
              <c:numCache>
                <c:formatCode>0</c:formatCode>
                <c:ptCount val="5"/>
                <c:pt idx="0">
                  <c:v>78.580988455988461</c:v>
                </c:pt>
                <c:pt idx="1">
                  <c:v>86.146159874608145</c:v>
                </c:pt>
                <c:pt idx="2">
                  <c:v>59.9096035543404</c:v>
                </c:pt>
                <c:pt idx="3">
                  <c:v>69.238878143133462</c:v>
                </c:pt>
                <c:pt idx="4">
                  <c:v>47.660714285714285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E-0B4F-ACC6-E47BCB6280BC}"/>
            </c:ext>
          </c:extLst>
        </c:ser>
        <c:ser>
          <c:idx val="1"/>
          <c:order val="1"/>
          <c:tx>
            <c:strRef>
              <c:f>Лист1!$C$88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Лист1!$C$89:$C$93</c:f>
              <c:numCache>
                <c:formatCode>0</c:formatCode>
                <c:ptCount val="5"/>
                <c:pt idx="0">
                  <c:v>97.222222222222229</c:v>
                </c:pt>
                <c:pt idx="1">
                  <c:v>100</c:v>
                </c:pt>
                <c:pt idx="2">
                  <c:v>96.05263157894737</c:v>
                </c:pt>
                <c:pt idx="3">
                  <c:v>93.61702127659575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DE-0B4F-ACC6-E47BCB6280BC}"/>
            </c:ext>
          </c:extLst>
        </c:ser>
        <c:ser>
          <c:idx val="2"/>
          <c:order val="2"/>
          <c:tx>
            <c:strRef>
              <c:f>Лист1!$D$88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Лист1!$D$89:$D$93</c:f>
              <c:numCache>
                <c:formatCode>0</c:formatCode>
                <c:ptCount val="5"/>
                <c:pt idx="0">
                  <c:v>52</c:v>
                </c:pt>
                <c:pt idx="1">
                  <c:v>29</c:v>
                </c:pt>
                <c:pt idx="2">
                  <c:v>50</c:v>
                </c:pt>
                <c:pt idx="3">
                  <c:v>44.5</c:v>
                </c:pt>
                <c:pt idx="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DE-0B4F-ACC6-E47BCB6280BC}"/>
            </c:ext>
          </c:extLst>
        </c:ser>
        <c:ser>
          <c:idx val="3"/>
          <c:order val="3"/>
          <c:tx>
            <c:strRef>
              <c:f>Лист1!$E$88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Лист1!$E$89:$E$93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88.421052631578945</c:v>
                </c:pt>
                <c:pt idx="3">
                  <c:v>89.787234042553209</c:v>
                </c:pt>
                <c:pt idx="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DE-0B4F-ACC6-E47BCB6280BC}"/>
            </c:ext>
          </c:extLst>
        </c:ser>
        <c:ser>
          <c:idx val="4"/>
          <c:order val="4"/>
          <c:tx>
            <c:strRef>
              <c:f>Лист1!$F$88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Лист1!$A$89:$A$93</c:f>
              <c:strCache>
                <c:ptCount val="5"/>
                <c:pt idx="0">
                  <c:v>МБОУ Усть-Борзинская ООШ</c:v>
                </c:pt>
                <c:pt idx="1">
                  <c:v>МБОУ Первочиндантская ООШ</c:v>
                </c:pt>
                <c:pt idx="2">
                  <c:v>МБОУ Кулусутайская СОШ</c:v>
                </c:pt>
                <c:pt idx="3">
                  <c:v>МБОУ Новозоринская СОШ</c:v>
                </c:pt>
                <c:pt idx="4">
                  <c:v>МБОУ Красноималкинская ООШ</c:v>
                </c:pt>
              </c:strCache>
            </c:strRef>
          </c:cat>
          <c:val>
            <c:numRef>
              <c:f>Лист1!$F$89:$F$93</c:f>
              <c:numCache>
                <c:formatCode>0</c:formatCode>
                <c:ptCount val="5"/>
                <c:pt idx="0">
                  <c:v>100</c:v>
                </c:pt>
                <c:pt idx="1">
                  <c:v>95.862068965517238</c:v>
                </c:pt>
                <c:pt idx="2">
                  <c:v>96.31578947368422</c:v>
                </c:pt>
                <c:pt idx="3">
                  <c:v>92.978723404255334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DE-0B4F-ACC6-E47BCB6280BC}"/>
            </c:ext>
          </c:extLst>
        </c:ser>
        <c:gapWidth val="182"/>
        <c:axId val="89032960"/>
        <c:axId val="89047040"/>
      </c:barChart>
      <c:catAx>
        <c:axId val="8903296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047040"/>
        <c:crosses val="autoZero"/>
        <c:auto val="1"/>
        <c:lblAlgn val="ctr"/>
        <c:lblOffset val="100"/>
      </c:catAx>
      <c:valAx>
        <c:axId val="890470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03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170243</xdr:rowOff>
    </xdr:from>
    <xdr:to>
      <xdr:col>5</xdr:col>
      <xdr:colOff>105833</xdr:colOff>
      <xdr:row>83</xdr:row>
      <xdr:rowOff>43393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1D54C5E5-63C1-1E42-9EEF-0C0B66C19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125186</xdr:colOff>
      <xdr:row>45</xdr:row>
      <xdr:rowOff>4233</xdr:rowOff>
    </xdr:from>
    <xdr:to>
      <xdr:col>11</xdr:col>
      <xdr:colOff>125186</xdr:colOff>
      <xdr:row>83</xdr:row>
      <xdr:rowOff>102959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BC37E957-F424-FD45-9DF8-D2FDFDCED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131284</xdr:colOff>
      <xdr:row>45</xdr:row>
      <xdr:rowOff>8769</xdr:rowOff>
    </xdr:from>
    <xdr:to>
      <xdr:col>17</xdr:col>
      <xdr:colOff>473731</xdr:colOff>
      <xdr:row>83</xdr:row>
      <xdr:rowOff>107495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DB7131F0-D469-6546-A791-C78254CE0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508000</xdr:colOff>
      <xdr:row>45</xdr:row>
      <xdr:rowOff>18345</xdr:rowOff>
    </xdr:from>
    <xdr:to>
      <xdr:col>23</xdr:col>
      <xdr:colOff>539750</xdr:colOff>
      <xdr:row>81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8A2013A-BBB0-6243-A9F0-BFB06E86D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555273</xdr:colOff>
      <xdr:row>45</xdr:row>
      <xdr:rowOff>18345</xdr:rowOff>
    </xdr:from>
    <xdr:to>
      <xdr:col>30</xdr:col>
      <xdr:colOff>462139</xdr:colOff>
      <xdr:row>81</xdr:row>
      <xdr:rowOff>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8DBE8A99-0A04-6E49-A433-9A16D3D9D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286504</xdr:colOff>
      <xdr:row>84</xdr:row>
      <xdr:rowOff>33714</xdr:rowOff>
    </xdr:from>
    <xdr:to>
      <xdr:col>11</xdr:col>
      <xdr:colOff>476249</xdr:colOff>
      <xdr:row>84</xdr:row>
      <xdr:rowOff>3968750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651A5D93-1A26-4D45-946A-47A2F0A2E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83</xdr:row>
      <xdr:rowOff>201084</xdr:rowOff>
    </xdr:from>
    <xdr:to>
      <xdr:col>5</xdr:col>
      <xdr:colOff>272143</xdr:colOff>
      <xdr:row>84</xdr:row>
      <xdr:rowOff>3981905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3A7DFA3A-FFAC-9846-9DBA-7A6C56C61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519338</xdr:colOff>
      <xdr:row>84</xdr:row>
      <xdr:rowOff>48077</xdr:rowOff>
    </xdr:from>
    <xdr:to>
      <xdr:col>17</xdr:col>
      <xdr:colOff>644070</xdr:colOff>
      <xdr:row>84</xdr:row>
      <xdr:rowOff>3989917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AEDA665B-06DA-444E-B577-FC79AF6D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746882</xdr:colOff>
      <xdr:row>84</xdr:row>
      <xdr:rowOff>4155065</xdr:rowOff>
    </xdr:from>
    <xdr:to>
      <xdr:col>14</xdr:col>
      <xdr:colOff>318004</xdr:colOff>
      <xdr:row>99</xdr:row>
      <xdr:rowOff>79374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800C9071-13D0-084E-9A57-D6ECA4DB9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337156</xdr:colOff>
      <xdr:row>84</xdr:row>
      <xdr:rowOff>4077556</xdr:rowOff>
    </xdr:from>
    <xdr:to>
      <xdr:col>20</xdr:col>
      <xdr:colOff>366185</xdr:colOff>
      <xdr:row>99</xdr:row>
      <xdr:rowOff>5291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E5E9C8FE-FBF3-F343-993D-61A3C7412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23132</xdr:colOff>
      <xdr:row>100</xdr:row>
      <xdr:rowOff>79375</xdr:rowOff>
    </xdr:from>
    <xdr:to>
      <xdr:col>20</xdr:col>
      <xdr:colOff>239032</xdr:colOff>
      <xdr:row>125</xdr:row>
      <xdr:rowOff>31750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50A24A7F-638C-C84E-85A2-3BBC14B41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15875</xdr:colOff>
      <xdr:row>104</xdr:row>
      <xdr:rowOff>36287</xdr:rowOff>
    </xdr:from>
    <xdr:to>
      <xdr:col>30</xdr:col>
      <xdr:colOff>472468</xdr:colOff>
      <xdr:row>163</xdr:row>
      <xdr:rowOff>172357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EB00A235-DD53-A346-997D-5A3374F04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20"/>
  <sheetViews>
    <sheetView tabSelected="1" zoomScale="60" zoomScaleNormal="60" workbookViewId="0">
      <pane xSplit="21" ySplit="2" topLeftCell="Y75" activePane="bottomRight" state="frozen"/>
      <selection pane="topRight" activeCell="W1" sqref="W1"/>
      <selection pane="bottomLeft" activeCell="A3" sqref="A3"/>
      <selection pane="bottomRight" activeCell="AG86" sqref="AG86:AL90"/>
    </sheetView>
  </sheetViews>
  <sheetFormatPr defaultColWidth="8.85546875" defaultRowHeight="15"/>
  <cols>
    <col min="1" max="1" width="49.85546875" customWidth="1"/>
    <col min="2" max="2" width="9.7109375" customWidth="1"/>
    <col min="3" max="4" width="10.7109375" customWidth="1"/>
    <col min="5" max="5" width="10.7109375" bestFit="1" customWidth="1"/>
    <col min="6" max="6" width="11.85546875" bestFit="1" customWidth="1"/>
    <col min="7" max="7" width="10.7109375" bestFit="1" customWidth="1"/>
    <col min="8" max="8" width="11.7109375" bestFit="1" customWidth="1"/>
    <col min="9" max="9" width="10.7109375" bestFit="1" customWidth="1"/>
    <col min="10" max="10" width="11.7109375" bestFit="1" customWidth="1"/>
    <col min="11" max="11" width="12" bestFit="1" customWidth="1"/>
    <col min="12" max="12" width="11.85546875" bestFit="1" customWidth="1"/>
    <col min="13" max="14" width="11.7109375" bestFit="1" customWidth="1"/>
    <col min="15" max="15" width="10.7109375" bestFit="1" customWidth="1"/>
    <col min="16" max="17" width="11.7109375" bestFit="1" customWidth="1"/>
    <col min="18" max="18" width="10.85546875" bestFit="1" customWidth="1"/>
    <col min="19" max="19" width="10.7109375" bestFit="1" customWidth="1"/>
    <col min="20" max="20" width="12" bestFit="1" customWidth="1"/>
    <col min="21" max="21" width="11.7109375" customWidth="1"/>
    <col min="22" max="22" width="40.140625" customWidth="1"/>
    <col min="23" max="23" width="10.42578125" customWidth="1"/>
    <col min="24" max="35" width="8.85546875" customWidth="1"/>
    <col min="36" max="36" width="8.7109375" customWidth="1"/>
    <col min="37" max="38" width="8.85546875" customWidth="1"/>
  </cols>
  <sheetData>
    <row r="1" spans="1:36" ht="15.75">
      <c r="A1" s="92" t="s">
        <v>0</v>
      </c>
      <c r="B1" s="93" t="s">
        <v>1</v>
      </c>
      <c r="C1" s="93"/>
      <c r="D1" s="93"/>
      <c r="E1" s="93"/>
      <c r="F1" s="93"/>
      <c r="G1" s="93"/>
      <c r="H1" s="93"/>
      <c r="I1" s="93"/>
      <c r="J1" s="93"/>
      <c r="K1" s="93"/>
      <c r="L1" s="94" t="s">
        <v>2</v>
      </c>
      <c r="M1" s="94"/>
      <c r="N1" s="94"/>
      <c r="O1" s="94"/>
      <c r="P1" s="95" t="s">
        <v>3</v>
      </c>
      <c r="Q1" s="95"/>
      <c r="R1" s="95"/>
      <c r="S1" s="95"/>
      <c r="T1" s="95"/>
      <c r="U1" s="101" t="s">
        <v>4</v>
      </c>
      <c r="V1" s="101"/>
      <c r="W1" s="101"/>
      <c r="X1" s="101"/>
      <c r="Y1" s="101"/>
      <c r="Z1" s="101"/>
      <c r="AA1" s="101"/>
      <c r="AB1" s="91" t="s">
        <v>5</v>
      </c>
      <c r="AC1" s="91"/>
      <c r="AD1" s="91"/>
      <c r="AE1" s="91"/>
      <c r="AF1" s="91"/>
      <c r="AG1" s="91"/>
      <c r="AH1" s="91"/>
      <c r="AI1" s="102" t="s">
        <v>6</v>
      </c>
      <c r="AJ1" s="86" t="s">
        <v>7</v>
      </c>
    </row>
    <row r="2" spans="1:36" ht="330.75">
      <c r="A2" s="92"/>
      <c r="B2" s="87" t="s">
        <v>45</v>
      </c>
      <c r="C2" s="87"/>
      <c r="D2" s="87"/>
      <c r="E2" s="87"/>
      <c r="F2" s="11" t="s">
        <v>46</v>
      </c>
      <c r="G2" s="87" t="s">
        <v>47</v>
      </c>
      <c r="H2" s="87"/>
      <c r="I2" s="87"/>
      <c r="J2" s="87"/>
      <c r="K2" s="7" t="s">
        <v>8</v>
      </c>
      <c r="L2" s="10" t="s">
        <v>9</v>
      </c>
      <c r="M2" s="88" t="s">
        <v>10</v>
      </c>
      <c r="N2" s="88"/>
      <c r="O2" s="23" t="s">
        <v>11</v>
      </c>
      <c r="P2" s="24" t="s">
        <v>50</v>
      </c>
      <c r="Q2" s="24" t="s">
        <v>51</v>
      </c>
      <c r="R2" s="89" t="s">
        <v>52</v>
      </c>
      <c r="S2" s="89"/>
      <c r="T2" s="25" t="s">
        <v>12</v>
      </c>
      <c r="U2" s="72" t="s">
        <v>13</v>
      </c>
      <c r="V2" s="72"/>
      <c r="W2" s="72" t="s">
        <v>14</v>
      </c>
      <c r="X2" s="72"/>
      <c r="Y2" s="72" t="s">
        <v>15</v>
      </c>
      <c r="Z2" s="72"/>
      <c r="AA2" s="26" t="s">
        <v>16</v>
      </c>
      <c r="AB2" s="90" t="s">
        <v>17</v>
      </c>
      <c r="AC2" s="74"/>
      <c r="AD2" s="90" t="s">
        <v>18</v>
      </c>
      <c r="AE2" s="74"/>
      <c r="AF2" s="73" t="s">
        <v>19</v>
      </c>
      <c r="AG2" s="74"/>
      <c r="AH2" s="27" t="s">
        <v>20</v>
      </c>
      <c r="AI2" s="102"/>
      <c r="AJ2" s="86"/>
    </row>
    <row r="3" spans="1:36" ht="408">
      <c r="A3" s="1"/>
      <c r="B3" s="2" t="s">
        <v>21</v>
      </c>
      <c r="C3" s="2" t="s">
        <v>22</v>
      </c>
      <c r="D3" s="3" t="s">
        <v>23</v>
      </c>
      <c r="E3" s="2" t="s">
        <v>24</v>
      </c>
      <c r="F3" s="4" t="s">
        <v>25</v>
      </c>
      <c r="G3" s="2" t="s">
        <v>26</v>
      </c>
      <c r="H3" s="4" t="s">
        <v>27</v>
      </c>
      <c r="I3" s="2" t="s">
        <v>28</v>
      </c>
      <c r="J3" s="2" t="s">
        <v>27</v>
      </c>
      <c r="K3" s="8"/>
      <c r="L3" s="5" t="s">
        <v>29</v>
      </c>
      <c r="M3" s="4" t="s">
        <v>30</v>
      </c>
      <c r="N3" s="2" t="s">
        <v>27</v>
      </c>
      <c r="O3" s="9"/>
      <c r="P3" s="4" t="s">
        <v>31</v>
      </c>
      <c r="Q3" s="4" t="s">
        <v>32</v>
      </c>
      <c r="R3" s="4" t="s">
        <v>33</v>
      </c>
      <c r="S3" s="4" t="s">
        <v>34</v>
      </c>
      <c r="T3" s="14"/>
      <c r="U3" s="4" t="s">
        <v>35</v>
      </c>
      <c r="V3" s="2" t="s">
        <v>27</v>
      </c>
      <c r="W3" s="4" t="s">
        <v>36</v>
      </c>
      <c r="X3" s="2" t="s">
        <v>27</v>
      </c>
      <c r="Y3" s="4" t="s">
        <v>37</v>
      </c>
      <c r="Z3" s="2" t="s">
        <v>27</v>
      </c>
      <c r="AA3" s="16"/>
      <c r="AB3" s="4" t="s">
        <v>38</v>
      </c>
      <c r="AC3" s="2" t="s">
        <v>27</v>
      </c>
      <c r="AD3" s="4" t="s">
        <v>39</v>
      </c>
      <c r="AE3" s="2" t="s">
        <v>27</v>
      </c>
      <c r="AF3" s="4" t="s">
        <v>40</v>
      </c>
      <c r="AG3" s="2" t="s">
        <v>27</v>
      </c>
      <c r="AH3" s="18"/>
      <c r="AI3" s="20"/>
      <c r="AJ3" s="6"/>
    </row>
    <row r="4" spans="1:36" ht="15.95" customHeight="1">
      <c r="A4" s="96" t="s">
        <v>69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8"/>
    </row>
    <row r="5" spans="1:36" ht="15.75">
      <c r="A5" s="41" t="s">
        <v>41</v>
      </c>
      <c r="B5" s="41">
        <v>9</v>
      </c>
      <c r="C5" s="41">
        <v>14</v>
      </c>
      <c r="D5" s="41">
        <v>28.5</v>
      </c>
      <c r="E5" s="41">
        <v>44</v>
      </c>
      <c r="F5" s="41">
        <v>3</v>
      </c>
      <c r="G5" s="41">
        <v>18</v>
      </c>
      <c r="H5" s="41">
        <v>18</v>
      </c>
      <c r="I5" s="41">
        <v>11</v>
      </c>
      <c r="J5" s="41">
        <v>18</v>
      </c>
      <c r="K5" s="50"/>
      <c r="L5" s="12">
        <v>7</v>
      </c>
      <c r="M5" s="12">
        <v>17</v>
      </c>
      <c r="N5" s="13">
        <v>18</v>
      </c>
      <c r="O5" s="51"/>
      <c r="P5" s="15">
        <v>1</v>
      </c>
      <c r="Q5" s="15">
        <v>2</v>
      </c>
      <c r="R5" s="15">
        <v>1</v>
      </c>
      <c r="S5" s="15">
        <v>1</v>
      </c>
      <c r="T5" s="56"/>
      <c r="U5" s="17">
        <v>18</v>
      </c>
      <c r="V5" s="17">
        <v>18</v>
      </c>
      <c r="W5" s="17">
        <v>18</v>
      </c>
      <c r="X5" s="17">
        <v>18</v>
      </c>
      <c r="Y5" s="17">
        <v>18</v>
      </c>
      <c r="Z5" s="17">
        <v>18</v>
      </c>
      <c r="AA5" s="48"/>
      <c r="AB5" s="19">
        <v>18</v>
      </c>
      <c r="AC5" s="19">
        <v>18</v>
      </c>
      <c r="AD5" s="19">
        <v>18</v>
      </c>
      <c r="AE5" s="19">
        <v>18</v>
      </c>
      <c r="AF5" s="19">
        <v>18</v>
      </c>
      <c r="AG5" s="19">
        <v>18</v>
      </c>
      <c r="AH5" s="49"/>
      <c r="AI5" s="21"/>
      <c r="AJ5" s="22">
        <v>18</v>
      </c>
    </row>
    <row r="6" spans="1:36" ht="15.75">
      <c r="A6" s="54" t="s">
        <v>42</v>
      </c>
      <c r="B6" s="103">
        <f>0.5*((B5/C5)+(D5/E5))*100</f>
        <v>64.529220779220793</v>
      </c>
      <c r="C6" s="103"/>
      <c r="D6" s="103"/>
      <c r="E6" s="103"/>
      <c r="F6" s="54">
        <v>90</v>
      </c>
      <c r="G6" s="103">
        <f>0.5*(G5/H5+I5/J5)*100</f>
        <v>80.555555555555557</v>
      </c>
      <c r="H6" s="103"/>
      <c r="I6" s="103"/>
      <c r="J6" s="103"/>
      <c r="K6" s="50">
        <f>B6+F6+G6</f>
        <v>235.08477633477634</v>
      </c>
      <c r="L6" s="55">
        <v>100</v>
      </c>
      <c r="M6" s="104">
        <f>M5/N5*100</f>
        <v>94.444444444444443</v>
      </c>
      <c r="N6" s="104"/>
      <c r="O6" s="51">
        <f>(L6+M6)/2</f>
        <v>97.222222222222229</v>
      </c>
      <c r="P6" s="56">
        <f>P5*20</f>
        <v>20</v>
      </c>
      <c r="Q6" s="56">
        <f>Q5*20</f>
        <v>40</v>
      </c>
      <c r="R6" s="105">
        <f>R5/S5*100</f>
        <v>100</v>
      </c>
      <c r="S6" s="105"/>
      <c r="T6" s="56"/>
      <c r="U6" s="80">
        <f>U5/V5*100</f>
        <v>100</v>
      </c>
      <c r="V6" s="80"/>
      <c r="W6" s="80">
        <f>W5/X5*100</f>
        <v>100</v>
      </c>
      <c r="X6" s="80"/>
      <c r="Y6" s="80">
        <f>Y5/Z5*100</f>
        <v>100</v>
      </c>
      <c r="Z6" s="80"/>
      <c r="AA6" s="48">
        <f>SUM(U6:Z6)</f>
        <v>300</v>
      </c>
      <c r="AB6" s="81">
        <f>AB5/AC5*100</f>
        <v>100</v>
      </c>
      <c r="AC6" s="81"/>
      <c r="AD6" s="81">
        <f>AD5/AE5*100</f>
        <v>100</v>
      </c>
      <c r="AE6" s="81"/>
      <c r="AF6" s="81">
        <f>AF5/AG5*100</f>
        <v>100</v>
      </c>
      <c r="AG6" s="81"/>
      <c r="AH6" s="49">
        <f>SUM(AB6:AG6)</f>
        <v>300</v>
      </c>
      <c r="AI6" s="21"/>
    </row>
    <row r="7" spans="1:36" ht="15.75">
      <c r="A7" s="59" t="s">
        <v>43</v>
      </c>
      <c r="B7" s="106">
        <v>0.3</v>
      </c>
      <c r="C7" s="107"/>
      <c r="D7" s="107"/>
      <c r="E7" s="107"/>
      <c r="F7" s="58">
        <v>0.3</v>
      </c>
      <c r="G7" s="106">
        <v>0.4</v>
      </c>
      <c r="H7" s="107"/>
      <c r="I7" s="107"/>
      <c r="J7" s="107"/>
      <c r="K7" s="50"/>
      <c r="L7" s="58">
        <v>0.5</v>
      </c>
      <c r="M7" s="85">
        <v>0.5</v>
      </c>
      <c r="N7" s="76"/>
      <c r="O7" s="51"/>
      <c r="P7" s="45">
        <v>0.3</v>
      </c>
      <c r="Q7" s="45">
        <v>0.4</v>
      </c>
      <c r="R7" s="76">
        <v>0.3</v>
      </c>
      <c r="S7" s="76"/>
      <c r="T7" s="56"/>
      <c r="U7" s="76">
        <v>0.4</v>
      </c>
      <c r="V7" s="76"/>
      <c r="W7" s="76">
        <v>0.4</v>
      </c>
      <c r="X7" s="76"/>
      <c r="Y7" s="76">
        <v>0.2</v>
      </c>
      <c r="Z7" s="76"/>
      <c r="AA7" s="48"/>
      <c r="AB7" s="76">
        <v>0.3</v>
      </c>
      <c r="AC7" s="76"/>
      <c r="AD7" s="76">
        <v>0.2</v>
      </c>
      <c r="AE7" s="76"/>
      <c r="AF7" s="76">
        <v>0.5</v>
      </c>
      <c r="AG7" s="76"/>
      <c r="AH7" s="49"/>
      <c r="AI7" s="21"/>
    </row>
    <row r="8" spans="1:36" ht="15.75">
      <c r="A8" s="52" t="s">
        <v>44</v>
      </c>
      <c r="B8" s="99">
        <f>B6*B7</f>
        <v>19.358766233766236</v>
      </c>
      <c r="C8" s="99"/>
      <c r="D8" s="99"/>
      <c r="E8" s="99"/>
      <c r="F8" s="52">
        <f>F6*F7</f>
        <v>27</v>
      </c>
      <c r="G8" s="99">
        <f>G6*G7</f>
        <v>32.222222222222221</v>
      </c>
      <c r="H8" s="99"/>
      <c r="I8" s="99"/>
      <c r="J8" s="99"/>
      <c r="K8" s="50">
        <f>B8+F8+G8</f>
        <v>78.580988455988461</v>
      </c>
      <c r="L8" s="53">
        <f>L6*L7</f>
        <v>50</v>
      </c>
      <c r="M8" s="100">
        <f>M6*M7</f>
        <v>47.222222222222221</v>
      </c>
      <c r="N8" s="83"/>
      <c r="O8" s="51">
        <f>L8+M8</f>
        <v>97.222222222222229</v>
      </c>
      <c r="P8" s="44">
        <f>P6*P7</f>
        <v>6</v>
      </c>
      <c r="Q8" s="44">
        <f>Q6*Q7</f>
        <v>16</v>
      </c>
      <c r="R8" s="44">
        <f>R6*R7</f>
        <v>30</v>
      </c>
      <c r="S8" s="44"/>
      <c r="T8" s="56">
        <f>SUM(P8:S8)</f>
        <v>52</v>
      </c>
      <c r="U8" s="84">
        <f>U6*U7</f>
        <v>40</v>
      </c>
      <c r="V8" s="84"/>
      <c r="W8" s="84">
        <f>W6*W7</f>
        <v>40</v>
      </c>
      <c r="X8" s="84"/>
      <c r="Y8" s="84">
        <f>Y6*Y7</f>
        <v>20</v>
      </c>
      <c r="Z8" s="84"/>
      <c r="AA8" s="48">
        <f>SUM(U8:Z8)</f>
        <v>100</v>
      </c>
      <c r="AB8" s="75">
        <f>AB6*AB7</f>
        <v>30</v>
      </c>
      <c r="AC8" s="75"/>
      <c r="AD8" s="75">
        <f>AD6*AD7</f>
        <v>20</v>
      </c>
      <c r="AE8" s="75"/>
      <c r="AF8" s="75">
        <f>AF6*AF7</f>
        <v>50</v>
      </c>
      <c r="AG8" s="75"/>
      <c r="AH8" s="49">
        <f>SUM(AB8:AG8)</f>
        <v>100</v>
      </c>
      <c r="AI8" s="21">
        <f>(K8+O8+T8+AA8+AH8)/5</f>
        <v>85.560642135642141</v>
      </c>
    </row>
    <row r="9" spans="1:36">
      <c r="A9" s="77" t="s">
        <v>65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6" ht="15.75">
      <c r="A10" s="57" t="s">
        <v>41</v>
      </c>
      <c r="B10" s="57">
        <v>7</v>
      </c>
      <c r="C10" s="57">
        <v>14</v>
      </c>
      <c r="D10" s="57">
        <v>37.5</v>
      </c>
      <c r="E10" s="57">
        <v>44</v>
      </c>
      <c r="F10" s="57">
        <v>4.5</v>
      </c>
      <c r="G10" s="57">
        <v>29</v>
      </c>
      <c r="H10" s="57">
        <v>29</v>
      </c>
      <c r="I10" s="57">
        <v>23</v>
      </c>
      <c r="J10" s="57">
        <v>29</v>
      </c>
      <c r="K10" s="50"/>
      <c r="L10" s="12">
        <v>7</v>
      </c>
      <c r="M10" s="13">
        <v>29</v>
      </c>
      <c r="N10" s="13">
        <v>29</v>
      </c>
      <c r="O10" s="51"/>
      <c r="P10" s="15">
        <v>1</v>
      </c>
      <c r="Q10" s="15">
        <v>1</v>
      </c>
      <c r="R10" s="15">
        <v>1</v>
      </c>
      <c r="S10" s="15">
        <v>2</v>
      </c>
      <c r="T10" s="56"/>
      <c r="U10" s="17">
        <v>29</v>
      </c>
      <c r="V10" s="17">
        <v>29</v>
      </c>
      <c r="W10" s="17">
        <v>29</v>
      </c>
      <c r="X10" s="17">
        <v>29</v>
      </c>
      <c r="Y10" s="17">
        <v>29</v>
      </c>
      <c r="Z10" s="17">
        <v>29</v>
      </c>
      <c r="AA10" s="48"/>
      <c r="AB10" s="19">
        <v>29</v>
      </c>
      <c r="AC10" s="19">
        <v>29</v>
      </c>
      <c r="AD10" s="19">
        <v>23</v>
      </c>
      <c r="AE10" s="19">
        <v>29</v>
      </c>
      <c r="AF10" s="19">
        <v>29</v>
      </c>
      <c r="AG10" s="19">
        <v>29</v>
      </c>
      <c r="AH10" s="49"/>
      <c r="AI10" s="42"/>
      <c r="AJ10" s="60">
        <v>29</v>
      </c>
    </row>
    <row r="11" spans="1:36" ht="15.75">
      <c r="A11" s="50" t="s">
        <v>42</v>
      </c>
      <c r="B11" s="78">
        <f>0.5*((B10/C10)+(D10/E10))*100</f>
        <v>67.61363636363636</v>
      </c>
      <c r="C11" s="78"/>
      <c r="D11" s="78"/>
      <c r="E11" s="78"/>
      <c r="F11" s="50">
        <v>100</v>
      </c>
      <c r="G11" s="78">
        <f>0.5*(G10/H10+I10/J10)*100</f>
        <v>89.65517241379311</v>
      </c>
      <c r="H11" s="78"/>
      <c r="I11" s="78"/>
      <c r="J11" s="78"/>
      <c r="K11" s="50">
        <f>B11+F11+G11</f>
        <v>257.26880877742951</v>
      </c>
      <c r="L11" s="62">
        <v>100</v>
      </c>
      <c r="M11" s="79">
        <f>M10/N10*100</f>
        <v>100</v>
      </c>
      <c r="N11" s="79"/>
      <c r="O11" s="51">
        <f>(L11+M11)/2</f>
        <v>100</v>
      </c>
      <c r="P11" s="56">
        <f>P10*20</f>
        <v>20</v>
      </c>
      <c r="Q11" s="56">
        <v>20</v>
      </c>
      <c r="R11" s="56">
        <f>R10/S10*100</f>
        <v>50</v>
      </c>
      <c r="S11" s="56"/>
      <c r="T11" s="56"/>
      <c r="U11" s="80">
        <f>U10/V10*100</f>
        <v>100</v>
      </c>
      <c r="V11" s="80"/>
      <c r="W11" s="80">
        <f>W10/X10*100</f>
        <v>100</v>
      </c>
      <c r="X11" s="80"/>
      <c r="Y11" s="80">
        <f>Y10/Z10*100</f>
        <v>100</v>
      </c>
      <c r="Z11" s="80"/>
      <c r="AA11" s="48">
        <f>SUM(U11:Z11)</f>
        <v>300</v>
      </c>
      <c r="AB11" s="81">
        <f>AB10/AC10*100</f>
        <v>100</v>
      </c>
      <c r="AC11" s="81"/>
      <c r="AD11" s="81">
        <f>AD10/AE10*100</f>
        <v>79.310344827586206</v>
      </c>
      <c r="AE11" s="81"/>
      <c r="AF11" s="81">
        <f>AF10/AG10*100</f>
        <v>100</v>
      </c>
      <c r="AG11" s="81"/>
      <c r="AH11" s="49">
        <f>SUM(AB11:AG11)</f>
        <v>279.31034482758622</v>
      </c>
      <c r="AI11" s="42"/>
    </row>
    <row r="12" spans="1:36" ht="15.75">
      <c r="A12" s="45" t="s">
        <v>43</v>
      </c>
      <c r="B12" s="76">
        <v>0.3</v>
      </c>
      <c r="C12" s="76"/>
      <c r="D12" s="76"/>
      <c r="E12" s="76"/>
      <c r="F12" s="45">
        <v>0.3</v>
      </c>
      <c r="G12" s="76">
        <v>0.4</v>
      </c>
      <c r="H12" s="76"/>
      <c r="I12" s="76"/>
      <c r="J12" s="76"/>
      <c r="K12" s="50"/>
      <c r="L12" s="45">
        <v>0.5</v>
      </c>
      <c r="M12" s="76">
        <v>0.5</v>
      </c>
      <c r="N12" s="76"/>
      <c r="O12" s="51"/>
      <c r="P12" s="45">
        <v>0.3</v>
      </c>
      <c r="Q12" s="45">
        <v>0.4</v>
      </c>
      <c r="R12" s="45">
        <v>0.3</v>
      </c>
      <c r="S12" s="45"/>
      <c r="T12" s="56"/>
      <c r="U12" s="76">
        <v>0.4</v>
      </c>
      <c r="V12" s="76"/>
      <c r="W12" s="76">
        <v>0.4</v>
      </c>
      <c r="X12" s="76"/>
      <c r="Y12" s="76">
        <v>0.2</v>
      </c>
      <c r="Z12" s="76"/>
      <c r="AA12" s="48"/>
      <c r="AB12" s="76">
        <v>0.3</v>
      </c>
      <c r="AC12" s="76"/>
      <c r="AD12" s="76">
        <v>0.2</v>
      </c>
      <c r="AE12" s="76"/>
      <c r="AF12" s="76">
        <v>0.5</v>
      </c>
      <c r="AG12" s="76"/>
      <c r="AH12" s="49"/>
      <c r="AI12" s="42"/>
    </row>
    <row r="13" spans="1:36" ht="15.75">
      <c r="A13" s="46" t="s">
        <v>44</v>
      </c>
      <c r="B13" s="82">
        <f>B11*B12</f>
        <v>20.284090909090907</v>
      </c>
      <c r="C13" s="82"/>
      <c r="D13" s="82"/>
      <c r="E13" s="82"/>
      <c r="F13" s="46">
        <f>F11*F12</f>
        <v>30</v>
      </c>
      <c r="G13" s="82">
        <f>G11*G12</f>
        <v>35.862068965517246</v>
      </c>
      <c r="H13" s="82"/>
      <c r="I13" s="82"/>
      <c r="J13" s="82"/>
      <c r="K13" s="50">
        <f>B13+F13+G13</f>
        <v>86.146159874608145</v>
      </c>
      <c r="L13" s="47">
        <f>L11*L12</f>
        <v>50</v>
      </c>
      <c r="M13" s="83">
        <f>M11*M12</f>
        <v>50</v>
      </c>
      <c r="N13" s="83"/>
      <c r="O13" s="51">
        <f>L13+M13</f>
        <v>100</v>
      </c>
      <c r="P13" s="44">
        <f>P11*P12</f>
        <v>6</v>
      </c>
      <c r="Q13" s="44">
        <f>Q11*Q12</f>
        <v>8</v>
      </c>
      <c r="R13" s="44">
        <f>R11*R12</f>
        <v>15</v>
      </c>
      <c r="S13" s="44"/>
      <c r="T13" s="56">
        <f>SUM(P13:S13)</f>
        <v>29</v>
      </c>
      <c r="U13" s="84">
        <f>U11*U12</f>
        <v>40</v>
      </c>
      <c r="V13" s="84"/>
      <c r="W13" s="84">
        <f>W11*W12</f>
        <v>40</v>
      </c>
      <c r="X13" s="84"/>
      <c r="Y13" s="84">
        <f>Y11*Y12</f>
        <v>20</v>
      </c>
      <c r="Z13" s="84"/>
      <c r="AA13" s="48">
        <f>SUM(U13:Z13)</f>
        <v>100</v>
      </c>
      <c r="AB13" s="75">
        <f>AB11*AB12</f>
        <v>30</v>
      </c>
      <c r="AC13" s="75"/>
      <c r="AD13" s="75">
        <f>AD11*AD12</f>
        <v>15.862068965517242</v>
      </c>
      <c r="AE13" s="75"/>
      <c r="AF13" s="75">
        <f>AF11*AF12</f>
        <v>50</v>
      </c>
      <c r="AG13" s="75"/>
      <c r="AH13" s="49">
        <f>SUM(AB13:AG13)</f>
        <v>95.862068965517238</v>
      </c>
      <c r="AI13" s="42">
        <f>(K13+O13+T13+AA13+AH13)/5</f>
        <v>82.201645768025088</v>
      </c>
    </row>
    <row r="14" spans="1:36">
      <c r="A14" s="77" t="s">
        <v>66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5" spans="1:36" ht="15.75">
      <c r="A15" s="57" t="s">
        <v>41</v>
      </c>
      <c r="B15" s="57">
        <v>5.5</v>
      </c>
      <c r="C15" s="57">
        <v>14</v>
      </c>
      <c r="D15" s="57">
        <v>30</v>
      </c>
      <c r="E15" s="57">
        <v>44</v>
      </c>
      <c r="F15" s="57">
        <v>2</v>
      </c>
      <c r="G15" s="57">
        <v>27</v>
      </c>
      <c r="H15" s="57">
        <v>38</v>
      </c>
      <c r="I15" s="57">
        <v>22</v>
      </c>
      <c r="J15" s="57">
        <v>38</v>
      </c>
      <c r="K15" s="50"/>
      <c r="L15" s="12">
        <v>7</v>
      </c>
      <c r="M15" s="13">
        <v>35</v>
      </c>
      <c r="N15" s="13">
        <v>38</v>
      </c>
      <c r="O15" s="51"/>
      <c r="P15" s="15">
        <v>1</v>
      </c>
      <c r="Q15" s="15">
        <v>3</v>
      </c>
      <c r="R15" s="15">
        <v>2</v>
      </c>
      <c r="S15" s="66">
        <v>3</v>
      </c>
      <c r="T15" s="56"/>
      <c r="U15" s="17">
        <v>35</v>
      </c>
      <c r="V15" s="17">
        <v>38</v>
      </c>
      <c r="W15" s="17">
        <v>36</v>
      </c>
      <c r="X15" s="17">
        <v>38</v>
      </c>
      <c r="Y15" s="17">
        <v>26</v>
      </c>
      <c r="Z15" s="17">
        <v>38</v>
      </c>
      <c r="AA15" s="48"/>
      <c r="AB15" s="19">
        <v>37</v>
      </c>
      <c r="AC15" s="19">
        <v>38</v>
      </c>
      <c r="AD15" s="19">
        <v>35</v>
      </c>
      <c r="AE15" s="19">
        <v>38</v>
      </c>
      <c r="AF15" s="19">
        <v>37</v>
      </c>
      <c r="AG15" s="19">
        <v>38</v>
      </c>
      <c r="AH15" s="49"/>
      <c r="AI15" s="42"/>
      <c r="AJ15" s="60">
        <v>38</v>
      </c>
    </row>
    <row r="16" spans="1:36" ht="15.75">
      <c r="A16" s="50" t="s">
        <v>42</v>
      </c>
      <c r="B16" s="78">
        <f>0.5*((B15/C15)+(D15/E15))*100</f>
        <v>53.733766233766232</v>
      </c>
      <c r="C16" s="78"/>
      <c r="D16" s="78"/>
      <c r="E16" s="78"/>
      <c r="F16" s="50">
        <v>60</v>
      </c>
      <c r="G16" s="78">
        <f>0.5*(G15/H15+I15/J15)*100</f>
        <v>64.473684210526315</v>
      </c>
      <c r="H16" s="78"/>
      <c r="I16" s="78"/>
      <c r="J16" s="78"/>
      <c r="K16" s="50">
        <f>B16+F16+G16</f>
        <v>178.20745044429253</v>
      </c>
      <c r="L16" s="62">
        <v>100</v>
      </c>
      <c r="M16" s="79">
        <f>M15/N15*100</f>
        <v>92.10526315789474</v>
      </c>
      <c r="N16" s="79"/>
      <c r="O16" s="51">
        <f>(L16+M16)/2</f>
        <v>96.05263157894737</v>
      </c>
      <c r="P16" s="56">
        <f>P15*20</f>
        <v>20</v>
      </c>
      <c r="Q16" s="56">
        <v>60</v>
      </c>
      <c r="R16" s="56">
        <f>R15/S15*100</f>
        <v>66.666666666666657</v>
      </c>
      <c r="S16" s="56"/>
      <c r="T16" s="56"/>
      <c r="U16" s="80">
        <f>U15/V15*100</f>
        <v>92.10526315789474</v>
      </c>
      <c r="V16" s="80"/>
      <c r="W16" s="80">
        <f>W15/X15*100</f>
        <v>94.73684210526315</v>
      </c>
      <c r="X16" s="80"/>
      <c r="Y16" s="80">
        <f>Y15/Z15*100</f>
        <v>68.421052631578945</v>
      </c>
      <c r="Z16" s="80"/>
      <c r="AA16" s="48">
        <f>SUM(U16:Z16)</f>
        <v>255.26315789473682</v>
      </c>
      <c r="AB16" s="81">
        <f>AB15/AC15*100</f>
        <v>97.368421052631575</v>
      </c>
      <c r="AC16" s="81"/>
      <c r="AD16" s="81">
        <f>AD15/AE15*100</f>
        <v>92.10526315789474</v>
      </c>
      <c r="AE16" s="81"/>
      <c r="AF16" s="81">
        <f>AF15/AG15*100</f>
        <v>97.368421052631575</v>
      </c>
      <c r="AG16" s="81"/>
      <c r="AH16" s="49">
        <f>SUM(AB16:AG16)</f>
        <v>286.84210526315786</v>
      </c>
      <c r="AI16" s="42"/>
    </row>
    <row r="17" spans="1:36" ht="15.75">
      <c r="A17" s="45" t="s">
        <v>43</v>
      </c>
      <c r="B17" s="76">
        <v>0.3</v>
      </c>
      <c r="C17" s="76"/>
      <c r="D17" s="76"/>
      <c r="E17" s="76"/>
      <c r="F17" s="45">
        <v>0.3</v>
      </c>
      <c r="G17" s="76">
        <v>0.4</v>
      </c>
      <c r="H17" s="76"/>
      <c r="I17" s="76"/>
      <c r="J17" s="76"/>
      <c r="K17" s="50"/>
      <c r="L17" s="45">
        <v>0.5</v>
      </c>
      <c r="M17" s="76">
        <v>0.5</v>
      </c>
      <c r="N17" s="76"/>
      <c r="O17" s="51"/>
      <c r="P17" s="45">
        <v>0.3</v>
      </c>
      <c r="Q17" s="45">
        <v>0.4</v>
      </c>
      <c r="R17" s="45">
        <v>0.3</v>
      </c>
      <c r="S17" s="45"/>
      <c r="T17" s="56"/>
      <c r="U17" s="76">
        <v>0.4</v>
      </c>
      <c r="V17" s="76"/>
      <c r="W17" s="76">
        <v>0.4</v>
      </c>
      <c r="X17" s="76"/>
      <c r="Y17" s="76">
        <v>0.2</v>
      </c>
      <c r="Z17" s="76"/>
      <c r="AA17" s="48"/>
      <c r="AB17" s="76">
        <v>0.3</v>
      </c>
      <c r="AC17" s="76"/>
      <c r="AD17" s="76">
        <v>0.2</v>
      </c>
      <c r="AE17" s="76"/>
      <c r="AF17" s="76">
        <v>0.5</v>
      </c>
      <c r="AG17" s="76"/>
      <c r="AH17" s="49"/>
      <c r="AI17" s="42"/>
    </row>
    <row r="18" spans="1:36" ht="15.75">
      <c r="A18" s="46" t="s">
        <v>44</v>
      </c>
      <c r="B18" s="82">
        <f>B16*B17</f>
        <v>16.120129870129869</v>
      </c>
      <c r="C18" s="82"/>
      <c r="D18" s="82"/>
      <c r="E18" s="82"/>
      <c r="F18" s="46">
        <f>F16*F17</f>
        <v>18</v>
      </c>
      <c r="G18" s="82">
        <f>G16*G17</f>
        <v>25.789473684210527</v>
      </c>
      <c r="H18" s="82"/>
      <c r="I18" s="82"/>
      <c r="J18" s="82"/>
      <c r="K18" s="50">
        <f>B18+F18+G18</f>
        <v>59.9096035543404</v>
      </c>
      <c r="L18" s="47">
        <f>L16*L17</f>
        <v>50</v>
      </c>
      <c r="M18" s="83">
        <f>M16*M17</f>
        <v>46.05263157894737</v>
      </c>
      <c r="N18" s="83"/>
      <c r="O18" s="51">
        <f>L18+M18</f>
        <v>96.05263157894737</v>
      </c>
      <c r="P18" s="44">
        <f>P16*P17</f>
        <v>6</v>
      </c>
      <c r="Q18" s="44">
        <f>Q16*Q17</f>
        <v>24</v>
      </c>
      <c r="R18" s="44">
        <f>R16*R17</f>
        <v>19.999999999999996</v>
      </c>
      <c r="S18" s="44"/>
      <c r="T18" s="56">
        <f>SUM(P18:S18)</f>
        <v>50</v>
      </c>
      <c r="U18" s="84">
        <f>U16*U17</f>
        <v>36.842105263157897</v>
      </c>
      <c r="V18" s="84"/>
      <c r="W18" s="84">
        <f>W16*W17</f>
        <v>37.89473684210526</v>
      </c>
      <c r="X18" s="84"/>
      <c r="Y18" s="84">
        <f>Y16*Y17</f>
        <v>13.684210526315789</v>
      </c>
      <c r="Z18" s="84"/>
      <c r="AA18" s="48">
        <f>SUM(U18:Z18)</f>
        <v>88.421052631578945</v>
      </c>
      <c r="AB18" s="75">
        <f>AB16*AB17</f>
        <v>29.210526315789473</v>
      </c>
      <c r="AC18" s="75"/>
      <c r="AD18" s="75">
        <f>AD16*AD17</f>
        <v>18.421052631578949</v>
      </c>
      <c r="AE18" s="75"/>
      <c r="AF18" s="75">
        <f>AF16*AF17</f>
        <v>48.684210526315788</v>
      </c>
      <c r="AG18" s="75"/>
      <c r="AH18" s="49">
        <f>SUM(AB18:AG18)</f>
        <v>96.31578947368422</v>
      </c>
      <c r="AI18" s="42">
        <f>(K18+O18+T18+AA18+AH18)/5</f>
        <v>78.139815447710191</v>
      </c>
    </row>
    <row r="19" spans="1:36">
      <c r="A19" s="108" t="s">
        <v>67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</row>
    <row r="20" spans="1:36" ht="15.75">
      <c r="A20" s="57" t="s">
        <v>41</v>
      </c>
      <c r="B20" s="57">
        <v>7</v>
      </c>
      <c r="C20" s="57">
        <v>14</v>
      </c>
      <c r="D20" s="57">
        <v>32</v>
      </c>
      <c r="E20" s="57">
        <v>44</v>
      </c>
      <c r="F20" s="57">
        <v>3</v>
      </c>
      <c r="G20" s="57">
        <v>35</v>
      </c>
      <c r="H20" s="57">
        <v>47</v>
      </c>
      <c r="I20" s="57">
        <v>21</v>
      </c>
      <c r="J20" s="57">
        <v>47</v>
      </c>
      <c r="K20" s="50"/>
      <c r="L20" s="63">
        <v>7</v>
      </c>
      <c r="M20" s="13">
        <v>41</v>
      </c>
      <c r="N20" s="13">
        <v>47</v>
      </c>
      <c r="O20" s="51"/>
      <c r="P20" s="15">
        <v>1</v>
      </c>
      <c r="Q20" s="15">
        <v>2</v>
      </c>
      <c r="R20" s="15">
        <v>3</v>
      </c>
      <c r="S20" s="15">
        <v>4</v>
      </c>
      <c r="T20" s="56"/>
      <c r="U20" s="17">
        <v>46</v>
      </c>
      <c r="V20" s="17">
        <v>47</v>
      </c>
      <c r="W20" s="17">
        <v>41</v>
      </c>
      <c r="X20" s="17">
        <v>47</v>
      </c>
      <c r="Y20" s="17">
        <v>37</v>
      </c>
      <c r="Z20" s="17">
        <v>47</v>
      </c>
      <c r="AA20" s="48"/>
      <c r="AB20" s="19">
        <v>45</v>
      </c>
      <c r="AC20" s="19">
        <v>47</v>
      </c>
      <c r="AD20" s="19">
        <v>41</v>
      </c>
      <c r="AE20" s="19">
        <v>47</v>
      </c>
      <c r="AF20" s="19">
        <v>44</v>
      </c>
      <c r="AG20" s="19">
        <v>47</v>
      </c>
      <c r="AH20" s="49"/>
      <c r="AI20" s="42"/>
      <c r="AJ20" s="60">
        <v>47</v>
      </c>
    </row>
    <row r="21" spans="1:36" ht="15.75">
      <c r="A21" s="50" t="s">
        <v>42</v>
      </c>
      <c r="B21" s="78">
        <f>0.5*((B20/C20)+(D20/E20))*100</f>
        <v>61.363636363636367</v>
      </c>
      <c r="C21" s="78"/>
      <c r="D21" s="78"/>
      <c r="E21" s="78"/>
      <c r="F21" s="50">
        <v>90</v>
      </c>
      <c r="G21" s="78">
        <f>0.5*(G20/H20+I20/J20)*100</f>
        <v>59.574468085106382</v>
      </c>
      <c r="H21" s="78"/>
      <c r="I21" s="78"/>
      <c r="J21" s="78"/>
      <c r="K21" s="50">
        <f>B21+F21+G21</f>
        <v>210.93810444874276</v>
      </c>
      <c r="L21" s="64">
        <v>100</v>
      </c>
      <c r="M21" s="79">
        <f>M20/N20*100</f>
        <v>87.2340425531915</v>
      </c>
      <c r="N21" s="79"/>
      <c r="O21" s="51">
        <f>(L21+M21)/2</f>
        <v>93.61702127659575</v>
      </c>
      <c r="P21" s="56">
        <f>P20*20</f>
        <v>20</v>
      </c>
      <c r="Q21" s="56">
        <v>40</v>
      </c>
      <c r="R21" s="56">
        <f>R20/S20*100</f>
        <v>75</v>
      </c>
      <c r="S21" s="56"/>
      <c r="T21" s="56"/>
      <c r="U21" s="80">
        <f>U20/V20*100</f>
        <v>97.872340425531917</v>
      </c>
      <c r="V21" s="80"/>
      <c r="W21" s="80">
        <f>W20/X20*100</f>
        <v>87.2340425531915</v>
      </c>
      <c r="X21" s="80"/>
      <c r="Y21" s="80">
        <f>Y20/Z20*100</f>
        <v>78.723404255319153</v>
      </c>
      <c r="Z21" s="80"/>
      <c r="AA21" s="48">
        <f>SUM(U21:Z21)</f>
        <v>263.82978723404256</v>
      </c>
      <c r="AB21" s="81">
        <f>AB20/AC20*100</f>
        <v>95.744680851063833</v>
      </c>
      <c r="AC21" s="81"/>
      <c r="AD21" s="81">
        <f>AD20/AE20*100</f>
        <v>87.2340425531915</v>
      </c>
      <c r="AE21" s="81"/>
      <c r="AF21" s="81">
        <f>AF20/AG20*100</f>
        <v>93.61702127659575</v>
      </c>
      <c r="AG21" s="81"/>
      <c r="AH21" s="49">
        <f>SUM(AB21:AG21)</f>
        <v>276.59574468085111</v>
      </c>
      <c r="AI21" s="42"/>
    </row>
    <row r="22" spans="1:36" ht="15.75">
      <c r="A22" s="45" t="s">
        <v>43</v>
      </c>
      <c r="B22" s="76">
        <v>0.3</v>
      </c>
      <c r="C22" s="76"/>
      <c r="D22" s="76"/>
      <c r="E22" s="76"/>
      <c r="F22" s="45">
        <v>0.3</v>
      </c>
      <c r="G22" s="76">
        <v>0.4</v>
      </c>
      <c r="H22" s="76"/>
      <c r="I22" s="76"/>
      <c r="J22" s="76"/>
      <c r="K22" s="50"/>
      <c r="L22" s="45">
        <v>0.5</v>
      </c>
      <c r="M22" s="76">
        <v>0.5</v>
      </c>
      <c r="N22" s="76"/>
      <c r="O22" s="51"/>
      <c r="P22" s="45">
        <v>0.3</v>
      </c>
      <c r="Q22" s="45">
        <v>0.4</v>
      </c>
      <c r="R22" s="45">
        <v>0.3</v>
      </c>
      <c r="S22" s="45"/>
      <c r="T22" s="56"/>
      <c r="U22" s="76">
        <v>0.4</v>
      </c>
      <c r="V22" s="76"/>
      <c r="W22" s="76">
        <v>0.4</v>
      </c>
      <c r="X22" s="76"/>
      <c r="Y22" s="76">
        <v>0.2</v>
      </c>
      <c r="Z22" s="76"/>
      <c r="AA22" s="48"/>
      <c r="AB22" s="76">
        <v>0.3</v>
      </c>
      <c r="AC22" s="76"/>
      <c r="AD22" s="76">
        <v>0.2</v>
      </c>
      <c r="AE22" s="76"/>
      <c r="AF22" s="76">
        <v>0.5</v>
      </c>
      <c r="AG22" s="76"/>
      <c r="AH22" s="49"/>
      <c r="AI22" s="42"/>
    </row>
    <row r="23" spans="1:36" ht="15.75">
      <c r="A23" s="46" t="s">
        <v>44</v>
      </c>
      <c r="B23" s="82">
        <f>B21*B22</f>
        <v>18.40909090909091</v>
      </c>
      <c r="C23" s="82"/>
      <c r="D23" s="82"/>
      <c r="E23" s="82"/>
      <c r="F23" s="46">
        <f>F21*F22</f>
        <v>27</v>
      </c>
      <c r="G23" s="82">
        <f>G21*G22</f>
        <v>23.829787234042556</v>
      </c>
      <c r="H23" s="82"/>
      <c r="I23" s="82"/>
      <c r="J23" s="82"/>
      <c r="K23" s="50">
        <f>B23+F23+G23</f>
        <v>69.238878143133462</v>
      </c>
      <c r="L23" s="47">
        <f>L21*L22</f>
        <v>50</v>
      </c>
      <c r="M23" s="83">
        <f>M21*M22</f>
        <v>43.61702127659575</v>
      </c>
      <c r="N23" s="83"/>
      <c r="O23" s="51">
        <f>L23+M23</f>
        <v>93.61702127659575</v>
      </c>
      <c r="P23" s="44">
        <f>P21*P22</f>
        <v>6</v>
      </c>
      <c r="Q23" s="44">
        <f>Q21*Q22</f>
        <v>16</v>
      </c>
      <c r="R23" s="44">
        <f>R21*R22</f>
        <v>22.5</v>
      </c>
      <c r="S23" s="44"/>
      <c r="T23" s="56">
        <f>SUM(P23:S23)</f>
        <v>44.5</v>
      </c>
      <c r="U23" s="84">
        <f>U21*U22</f>
        <v>39.148936170212771</v>
      </c>
      <c r="V23" s="84"/>
      <c r="W23" s="84">
        <f>W21*W22</f>
        <v>34.893617021276604</v>
      </c>
      <c r="X23" s="84"/>
      <c r="Y23" s="84">
        <f>Y21*Y22</f>
        <v>15.744680851063832</v>
      </c>
      <c r="Z23" s="84"/>
      <c r="AA23" s="48">
        <f>SUM(U23:Z23)</f>
        <v>89.787234042553209</v>
      </c>
      <c r="AB23" s="75">
        <f>AB21*AB22</f>
        <v>28.723404255319149</v>
      </c>
      <c r="AC23" s="75"/>
      <c r="AD23" s="75">
        <f>AD21*AD22</f>
        <v>17.446808510638302</v>
      </c>
      <c r="AE23" s="75"/>
      <c r="AF23" s="75">
        <f>AF21*AF22</f>
        <v>46.808510638297875</v>
      </c>
      <c r="AG23" s="75"/>
      <c r="AH23" s="49">
        <f>SUM(AB23:AG23)</f>
        <v>92.978723404255334</v>
      </c>
      <c r="AI23" s="42">
        <f>(K23+O23+T23+AA23+AH23)/5</f>
        <v>78.024371373307559</v>
      </c>
    </row>
    <row r="24" spans="1:36">
      <c r="A24" s="77" t="s">
        <v>68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</row>
    <row r="25" spans="1:36" ht="15.75">
      <c r="A25" s="57" t="s">
        <v>41</v>
      </c>
      <c r="B25" s="57">
        <v>4</v>
      </c>
      <c r="C25" s="57">
        <v>14</v>
      </c>
      <c r="D25" s="57">
        <v>27.5</v>
      </c>
      <c r="E25" s="57">
        <v>44</v>
      </c>
      <c r="F25" s="57">
        <v>2</v>
      </c>
      <c r="G25" s="57">
        <v>4</v>
      </c>
      <c r="H25" s="57">
        <v>10</v>
      </c>
      <c r="I25" s="57">
        <v>4</v>
      </c>
      <c r="J25" s="57">
        <v>10</v>
      </c>
      <c r="K25" s="50"/>
      <c r="L25" s="63">
        <v>7</v>
      </c>
      <c r="M25" s="13">
        <v>10</v>
      </c>
      <c r="N25" s="13">
        <v>10</v>
      </c>
      <c r="O25" s="51"/>
      <c r="P25" s="15">
        <v>3</v>
      </c>
      <c r="Q25" s="15">
        <v>3</v>
      </c>
      <c r="R25" s="15">
        <v>1</v>
      </c>
      <c r="S25" s="15">
        <v>1</v>
      </c>
      <c r="T25" s="56"/>
      <c r="U25" s="17">
        <v>10</v>
      </c>
      <c r="V25" s="17">
        <v>10</v>
      </c>
      <c r="W25" s="17">
        <v>10</v>
      </c>
      <c r="X25" s="17">
        <v>10</v>
      </c>
      <c r="Y25" s="17">
        <v>8</v>
      </c>
      <c r="Z25" s="17">
        <v>10</v>
      </c>
      <c r="AA25" s="48"/>
      <c r="AB25" s="19">
        <v>10</v>
      </c>
      <c r="AC25" s="19">
        <v>10</v>
      </c>
      <c r="AD25" s="19">
        <v>10</v>
      </c>
      <c r="AE25" s="19">
        <v>10</v>
      </c>
      <c r="AF25" s="19">
        <v>10</v>
      </c>
      <c r="AG25" s="19">
        <v>10</v>
      </c>
      <c r="AH25" s="49"/>
      <c r="AI25" s="42"/>
      <c r="AJ25" s="60">
        <v>10</v>
      </c>
    </row>
    <row r="26" spans="1:36" ht="15.75">
      <c r="A26" s="50" t="s">
        <v>42</v>
      </c>
      <c r="B26" s="78">
        <f>0.5*((B25/C25)+(D25/E25))*100</f>
        <v>45.535714285714285</v>
      </c>
      <c r="C26" s="78"/>
      <c r="D26" s="78"/>
      <c r="E26" s="78"/>
      <c r="F26" s="50">
        <v>60</v>
      </c>
      <c r="G26" s="78">
        <f>0.5*(G25/H25+I25/J25)*100</f>
        <v>40</v>
      </c>
      <c r="H26" s="78"/>
      <c r="I26" s="78"/>
      <c r="J26" s="78"/>
      <c r="K26" s="50">
        <f>B26+F26+G26</f>
        <v>145.53571428571428</v>
      </c>
      <c r="L26" s="64">
        <v>100</v>
      </c>
      <c r="M26" s="79">
        <f>M25/N25*100</f>
        <v>100</v>
      </c>
      <c r="N26" s="79"/>
      <c r="O26" s="51">
        <f>(L26+M26)/2</f>
        <v>100</v>
      </c>
      <c r="P26" s="56">
        <f>P25*20</f>
        <v>60</v>
      </c>
      <c r="Q26" s="56">
        <v>60</v>
      </c>
      <c r="R26" s="56">
        <f>R25/S25*100</f>
        <v>100</v>
      </c>
      <c r="S26" s="56"/>
      <c r="T26" s="56"/>
      <c r="U26" s="80">
        <f>U25/V25*100</f>
        <v>100</v>
      </c>
      <c r="V26" s="80"/>
      <c r="W26" s="80">
        <f>W25/X25*100</f>
        <v>100</v>
      </c>
      <c r="X26" s="80"/>
      <c r="Y26" s="80">
        <f>Y25/Z25*100</f>
        <v>80</v>
      </c>
      <c r="Z26" s="80"/>
      <c r="AA26" s="48">
        <f>SUM(U26:Z26)</f>
        <v>280</v>
      </c>
      <c r="AB26" s="81">
        <f>AB25/AC25*100</f>
        <v>100</v>
      </c>
      <c r="AC26" s="81"/>
      <c r="AD26" s="81">
        <f>AD25/AE25*100</f>
        <v>100</v>
      </c>
      <c r="AE26" s="81"/>
      <c r="AF26" s="81">
        <f>AF25/AG25*100</f>
        <v>100</v>
      </c>
      <c r="AG26" s="81"/>
      <c r="AH26" s="49">
        <f>SUM(AB26:AG26)</f>
        <v>300</v>
      </c>
      <c r="AI26" s="42"/>
    </row>
    <row r="27" spans="1:36" ht="15.75">
      <c r="A27" s="45" t="s">
        <v>43</v>
      </c>
      <c r="B27" s="76">
        <v>0.3</v>
      </c>
      <c r="C27" s="76"/>
      <c r="D27" s="76"/>
      <c r="E27" s="76"/>
      <c r="F27" s="45">
        <v>0.3</v>
      </c>
      <c r="G27" s="76">
        <v>0.4</v>
      </c>
      <c r="H27" s="76"/>
      <c r="I27" s="76"/>
      <c r="J27" s="76"/>
      <c r="K27" s="50"/>
      <c r="L27" s="45">
        <v>0.5</v>
      </c>
      <c r="M27" s="76">
        <v>0.5</v>
      </c>
      <c r="N27" s="76"/>
      <c r="O27" s="51"/>
      <c r="P27" s="45">
        <v>0.3</v>
      </c>
      <c r="Q27" s="45">
        <v>0.4</v>
      </c>
      <c r="R27" s="45">
        <v>0.3</v>
      </c>
      <c r="S27" s="45"/>
      <c r="T27" s="56"/>
      <c r="U27" s="76">
        <v>0.4</v>
      </c>
      <c r="V27" s="76"/>
      <c r="W27" s="76">
        <v>0.4</v>
      </c>
      <c r="X27" s="76"/>
      <c r="Y27" s="76">
        <v>0.2</v>
      </c>
      <c r="Z27" s="76"/>
      <c r="AA27" s="48"/>
      <c r="AB27" s="76">
        <v>0.3</v>
      </c>
      <c r="AC27" s="76"/>
      <c r="AD27" s="76">
        <v>0.2</v>
      </c>
      <c r="AE27" s="76"/>
      <c r="AF27" s="76">
        <v>0.5</v>
      </c>
      <c r="AG27" s="76"/>
      <c r="AH27" s="49"/>
      <c r="AI27" s="42"/>
    </row>
    <row r="28" spans="1:36" ht="15.75">
      <c r="A28" s="46" t="s">
        <v>44</v>
      </c>
      <c r="B28" s="82">
        <f>B26*B27</f>
        <v>13.660714285714285</v>
      </c>
      <c r="C28" s="82"/>
      <c r="D28" s="82"/>
      <c r="E28" s="82"/>
      <c r="F28" s="46">
        <f>F26*F27</f>
        <v>18</v>
      </c>
      <c r="G28" s="82">
        <f>G26*G27</f>
        <v>16</v>
      </c>
      <c r="H28" s="82"/>
      <c r="I28" s="82"/>
      <c r="J28" s="82"/>
      <c r="K28" s="50">
        <f>B28+F28+G28</f>
        <v>47.660714285714285</v>
      </c>
      <c r="L28" s="47">
        <f>L26*L27</f>
        <v>50</v>
      </c>
      <c r="M28" s="83">
        <f>M26*M27</f>
        <v>50</v>
      </c>
      <c r="N28" s="83"/>
      <c r="O28" s="51">
        <f>L28+M28</f>
        <v>100</v>
      </c>
      <c r="P28" s="44">
        <f>P26*P27</f>
        <v>18</v>
      </c>
      <c r="Q28" s="44">
        <f>Q26*Q27</f>
        <v>24</v>
      </c>
      <c r="R28" s="44">
        <f>R26*R27</f>
        <v>30</v>
      </c>
      <c r="S28" s="44"/>
      <c r="T28" s="56">
        <f>SUM(P28:S28)</f>
        <v>72</v>
      </c>
      <c r="U28" s="84">
        <f>U26*U27</f>
        <v>40</v>
      </c>
      <c r="V28" s="84"/>
      <c r="W28" s="84">
        <f>W26*W27</f>
        <v>40</v>
      </c>
      <c r="X28" s="84"/>
      <c r="Y28" s="84">
        <f>Y26*Y27</f>
        <v>16</v>
      </c>
      <c r="Z28" s="84"/>
      <c r="AA28" s="48">
        <f>SUM(U28:Z28)</f>
        <v>96</v>
      </c>
      <c r="AB28" s="75">
        <f>AB26*AB27</f>
        <v>30</v>
      </c>
      <c r="AC28" s="75"/>
      <c r="AD28" s="75">
        <f>AD26*AD27</f>
        <v>20</v>
      </c>
      <c r="AE28" s="75"/>
      <c r="AF28" s="75">
        <f>AF26*AF27</f>
        <v>50</v>
      </c>
      <c r="AG28" s="75"/>
      <c r="AH28" s="49">
        <f>SUM(AB28:AG28)</f>
        <v>100</v>
      </c>
      <c r="AI28" s="42">
        <f>(K28+O28+T28+AA28+AH28)/5</f>
        <v>83.132142857142853</v>
      </c>
    </row>
    <row r="29" spans="1:36" s="61" customFormat="1"/>
    <row r="30" spans="1:36">
      <c r="A30" t="s">
        <v>48</v>
      </c>
      <c r="B30" t="s">
        <v>45</v>
      </c>
      <c r="C30" t="s">
        <v>46</v>
      </c>
      <c r="D30" t="s">
        <v>47</v>
      </c>
      <c r="E30" t="s">
        <v>9</v>
      </c>
      <c r="F30" t="s">
        <v>49</v>
      </c>
      <c r="G30" t="s">
        <v>50</v>
      </c>
      <c r="H30" t="s">
        <v>51</v>
      </c>
      <c r="I30" t="s">
        <v>53</v>
      </c>
      <c r="J30" t="s">
        <v>13</v>
      </c>
      <c r="K30" t="s">
        <v>14</v>
      </c>
      <c r="L30" t="s">
        <v>15</v>
      </c>
      <c r="M30" s="29" t="s">
        <v>17</v>
      </c>
      <c r="N30" s="29" t="s">
        <v>18</v>
      </c>
      <c r="O30" t="s">
        <v>19</v>
      </c>
    </row>
    <row r="31" spans="1:36">
      <c r="A31" t="str">
        <f>A4</f>
        <v>МБОУ Усть-Борзинская ООШ</v>
      </c>
      <c r="B31" s="28">
        <f>B6</f>
        <v>64.529220779220793</v>
      </c>
      <c r="C31">
        <f>F6</f>
        <v>90</v>
      </c>
      <c r="D31" s="28">
        <f>G6</f>
        <v>80.555555555555557</v>
      </c>
      <c r="E31" s="28">
        <f>L6</f>
        <v>100</v>
      </c>
      <c r="F31" s="28">
        <f>O8</f>
        <v>97.222222222222229</v>
      </c>
      <c r="G31" s="28">
        <f>P6</f>
        <v>20</v>
      </c>
      <c r="H31" s="28">
        <f>Q6</f>
        <v>40</v>
      </c>
      <c r="I31" s="28">
        <f>R6</f>
        <v>100</v>
      </c>
      <c r="J31" s="28">
        <f>U6</f>
        <v>100</v>
      </c>
      <c r="K31" s="28">
        <f>W6</f>
        <v>100</v>
      </c>
      <c r="L31" s="28">
        <f>Y6</f>
        <v>100</v>
      </c>
      <c r="M31" s="28">
        <f>AB6</f>
        <v>100</v>
      </c>
      <c r="N31" s="28">
        <f>AD6</f>
        <v>100</v>
      </c>
      <c r="O31" s="28">
        <f>AF6</f>
        <v>100</v>
      </c>
    </row>
    <row r="32" spans="1:36">
      <c r="A32" t="str">
        <f>A9</f>
        <v>МБОУ Первочиндантская ООШ</v>
      </c>
      <c r="B32" s="28">
        <f>B11</f>
        <v>67.61363636363636</v>
      </c>
      <c r="C32" s="28">
        <f>F11</f>
        <v>100</v>
      </c>
      <c r="D32" s="28">
        <f>G11</f>
        <v>89.65517241379311</v>
      </c>
      <c r="E32" s="28">
        <f>L11</f>
        <v>100</v>
      </c>
      <c r="F32" s="28">
        <f>O13</f>
        <v>100</v>
      </c>
      <c r="G32">
        <f>P11</f>
        <v>20</v>
      </c>
      <c r="H32">
        <f>Q11</f>
        <v>20</v>
      </c>
      <c r="I32" s="28">
        <f>R11</f>
        <v>50</v>
      </c>
      <c r="J32" s="28">
        <f>U11</f>
        <v>100</v>
      </c>
      <c r="K32" s="28">
        <f>W11</f>
        <v>100</v>
      </c>
      <c r="L32" s="28">
        <f>Y11</f>
        <v>100</v>
      </c>
      <c r="M32" s="28">
        <f>AB11</f>
        <v>100</v>
      </c>
      <c r="N32" s="28">
        <f>AD11</f>
        <v>79.310344827586206</v>
      </c>
      <c r="O32" s="28">
        <f>AF11</f>
        <v>100</v>
      </c>
    </row>
    <row r="33" spans="1:33">
      <c r="A33" t="str">
        <f>A14</f>
        <v>МБОУ Кулусутайская СОШ</v>
      </c>
      <c r="B33" s="28">
        <f>B16</f>
        <v>53.733766233766232</v>
      </c>
      <c r="C33">
        <f>F16</f>
        <v>60</v>
      </c>
      <c r="D33" s="28">
        <f>G16</f>
        <v>64.473684210526315</v>
      </c>
      <c r="E33" s="28">
        <f>L16</f>
        <v>100</v>
      </c>
      <c r="F33" s="28">
        <f>O18</f>
        <v>96.05263157894737</v>
      </c>
      <c r="G33" s="28">
        <f>P16</f>
        <v>20</v>
      </c>
      <c r="H33" s="28">
        <f>Q16</f>
        <v>60</v>
      </c>
      <c r="I33" s="28">
        <f>R16</f>
        <v>66.666666666666657</v>
      </c>
      <c r="J33" s="28">
        <f>U16</f>
        <v>92.10526315789474</v>
      </c>
      <c r="K33" s="28">
        <f>W16</f>
        <v>94.73684210526315</v>
      </c>
      <c r="L33" s="28">
        <f>Y16</f>
        <v>68.421052631578945</v>
      </c>
      <c r="M33" s="28">
        <f>AB16</f>
        <v>97.368421052631575</v>
      </c>
      <c r="N33" s="28">
        <f>AD16</f>
        <v>92.10526315789474</v>
      </c>
      <c r="O33" s="28">
        <f>AF16</f>
        <v>97.368421052631575</v>
      </c>
    </row>
    <row r="34" spans="1:33">
      <c r="A34" t="str">
        <f>A19</f>
        <v>МБОУ Новозоринская СОШ</v>
      </c>
      <c r="B34" s="28">
        <f>B21</f>
        <v>61.363636363636367</v>
      </c>
      <c r="C34" s="28">
        <f>F21</f>
        <v>90</v>
      </c>
      <c r="D34" s="28">
        <f>G21</f>
        <v>59.574468085106382</v>
      </c>
      <c r="E34" s="28">
        <f>L21</f>
        <v>100</v>
      </c>
      <c r="F34" s="28">
        <f>O23</f>
        <v>93.61702127659575</v>
      </c>
      <c r="G34">
        <f>P21</f>
        <v>20</v>
      </c>
      <c r="H34">
        <f>Q21</f>
        <v>40</v>
      </c>
      <c r="I34" s="28">
        <f>R21</f>
        <v>75</v>
      </c>
      <c r="J34" s="28">
        <f>U21</f>
        <v>97.872340425531917</v>
      </c>
      <c r="K34" s="28">
        <f>W21</f>
        <v>87.2340425531915</v>
      </c>
      <c r="L34" s="28">
        <f>Y21</f>
        <v>78.723404255319153</v>
      </c>
      <c r="M34" s="28">
        <f>AB21</f>
        <v>95.744680851063833</v>
      </c>
      <c r="N34" s="28">
        <f>AD21</f>
        <v>87.2340425531915</v>
      </c>
      <c r="O34" s="28">
        <f>AF21</f>
        <v>93.61702127659575</v>
      </c>
    </row>
    <row r="35" spans="1:33">
      <c r="A35" t="str">
        <f>A24</f>
        <v>МБОУ Красноималкинская ООШ</v>
      </c>
      <c r="B35" s="28">
        <f>B26</f>
        <v>45.535714285714285</v>
      </c>
      <c r="C35" s="28">
        <f>F26</f>
        <v>60</v>
      </c>
      <c r="D35" s="28">
        <f>G26</f>
        <v>40</v>
      </c>
      <c r="E35" s="28">
        <f>L26</f>
        <v>100</v>
      </c>
      <c r="F35" s="28">
        <f>O28</f>
        <v>100</v>
      </c>
      <c r="G35" s="28">
        <f>P26</f>
        <v>60</v>
      </c>
      <c r="H35" s="28">
        <f>Q26</f>
        <v>60</v>
      </c>
      <c r="I35" s="28">
        <f>R26</f>
        <v>100</v>
      </c>
      <c r="J35" s="28">
        <f>U26</f>
        <v>100</v>
      </c>
      <c r="K35" s="28">
        <f>W26</f>
        <v>100</v>
      </c>
      <c r="L35" s="28">
        <f>Y26</f>
        <v>80</v>
      </c>
      <c r="M35" s="28">
        <f>AB26</f>
        <v>100</v>
      </c>
      <c r="N35" s="28">
        <f>AD26</f>
        <v>100</v>
      </c>
      <c r="O35" s="28">
        <f>AF26</f>
        <v>100</v>
      </c>
    </row>
    <row r="36" spans="1:33" ht="15.7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AG36" s="65" t="s">
        <v>64</v>
      </c>
    </row>
    <row r="37" spans="1:33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33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33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33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33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33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3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3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3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3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3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3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84" spans="1:44" ht="15.75">
      <c r="V84" s="29" t="s">
        <v>59</v>
      </c>
      <c r="W84" s="29" t="s">
        <v>60</v>
      </c>
      <c r="X84" s="69" t="s">
        <v>47</v>
      </c>
      <c r="Y84" s="69"/>
      <c r="Z84" s="69"/>
      <c r="AA84" s="69"/>
      <c r="AB84" s="70" t="s">
        <v>62</v>
      </c>
      <c r="AC84" s="70"/>
      <c r="AD84" s="71" t="s">
        <v>53</v>
      </c>
      <c r="AE84" s="71"/>
      <c r="AF84" s="71"/>
      <c r="AG84" s="72" t="s">
        <v>13</v>
      </c>
      <c r="AH84" s="72"/>
      <c r="AI84" s="72" t="s">
        <v>14</v>
      </c>
      <c r="AJ84" s="72"/>
      <c r="AK84" s="72" t="s">
        <v>15</v>
      </c>
      <c r="AL84" s="72"/>
      <c r="AM84" s="73" t="s">
        <v>17</v>
      </c>
      <c r="AN84" s="74"/>
      <c r="AO84" s="73" t="s">
        <v>18</v>
      </c>
      <c r="AP84" s="74"/>
      <c r="AQ84" s="73" t="s">
        <v>19</v>
      </c>
      <c r="AR84" s="74"/>
    </row>
    <row r="85" spans="1:44" ht="409.5">
      <c r="X85" s="30" t="s">
        <v>26</v>
      </c>
      <c r="Y85" s="31" t="s">
        <v>61</v>
      </c>
      <c r="Z85" s="32" t="s">
        <v>28</v>
      </c>
      <c r="AA85" s="31" t="s">
        <v>61</v>
      </c>
      <c r="AB85" s="33" t="s">
        <v>30</v>
      </c>
      <c r="AC85" s="34" t="s">
        <v>61</v>
      </c>
      <c r="AD85" s="35" t="s">
        <v>33</v>
      </c>
      <c r="AE85" s="35" t="s">
        <v>34</v>
      </c>
      <c r="AF85" s="36" t="s">
        <v>61</v>
      </c>
      <c r="AG85" s="38" t="s">
        <v>35</v>
      </c>
      <c r="AH85" s="37" t="s">
        <v>61</v>
      </c>
      <c r="AI85" s="38" t="s">
        <v>36</v>
      </c>
      <c r="AJ85" s="37" t="s">
        <v>61</v>
      </c>
      <c r="AK85" s="38" t="s">
        <v>37</v>
      </c>
      <c r="AL85" s="37" t="s">
        <v>61</v>
      </c>
      <c r="AM85" s="39" t="s">
        <v>38</v>
      </c>
      <c r="AN85" s="40" t="s">
        <v>61</v>
      </c>
      <c r="AO85" s="39" t="s">
        <v>39</v>
      </c>
      <c r="AP85" s="40" t="s">
        <v>61</v>
      </c>
      <c r="AQ85" s="39" t="s">
        <v>40</v>
      </c>
      <c r="AR85" s="40" t="s">
        <v>61</v>
      </c>
    </row>
    <row r="86" spans="1:44">
      <c r="V86" t="str">
        <f>A4</f>
        <v>МБОУ Усть-Борзинская ООШ</v>
      </c>
      <c r="W86" s="28">
        <f>AJ5</f>
        <v>18</v>
      </c>
      <c r="X86" s="28">
        <f>G5</f>
        <v>18</v>
      </c>
      <c r="Y86" s="28">
        <f>X86/W86*100</f>
        <v>100</v>
      </c>
      <c r="Z86" s="28">
        <f>I5</f>
        <v>11</v>
      </c>
      <c r="AA86" s="28">
        <f>Z86/W86*100</f>
        <v>61.111111111111114</v>
      </c>
      <c r="AB86" s="28">
        <f>M5</f>
        <v>17</v>
      </c>
      <c r="AC86" s="28">
        <f>AB86/W86*100</f>
        <v>94.444444444444443</v>
      </c>
      <c r="AD86" s="43">
        <f>R5</f>
        <v>1</v>
      </c>
      <c r="AE86" s="28">
        <f>S5</f>
        <v>1</v>
      </c>
      <c r="AF86" s="28">
        <f>AD86/AE86*100</f>
        <v>100</v>
      </c>
      <c r="AG86" s="28">
        <f>U5</f>
        <v>18</v>
      </c>
      <c r="AH86" s="28">
        <f>AG86/W86*100</f>
        <v>100</v>
      </c>
      <c r="AI86" s="28">
        <f>W5</f>
        <v>18</v>
      </c>
      <c r="AJ86" s="28">
        <f>AI86/W86*100</f>
        <v>100</v>
      </c>
      <c r="AK86" s="28">
        <f>Y5</f>
        <v>18</v>
      </c>
      <c r="AL86" s="28">
        <f>AK86/W86*100</f>
        <v>100</v>
      </c>
      <c r="AM86" s="28">
        <f>AB5</f>
        <v>18</v>
      </c>
      <c r="AN86" s="28">
        <f>AM86/W86*100</f>
        <v>100</v>
      </c>
      <c r="AO86" s="28">
        <f>AD5</f>
        <v>18</v>
      </c>
      <c r="AP86" s="28">
        <f>AO86/W86*100</f>
        <v>100</v>
      </c>
      <c r="AQ86" s="28">
        <f>AF5</f>
        <v>18</v>
      </c>
      <c r="AR86" s="28">
        <f>AQ86/W86*100</f>
        <v>100</v>
      </c>
    </row>
    <row r="87" spans="1:44">
      <c r="V87" t="str">
        <f>A9</f>
        <v>МБОУ Первочиндантская ООШ</v>
      </c>
      <c r="W87" s="28">
        <f>AJ10</f>
        <v>29</v>
      </c>
      <c r="X87" s="28">
        <f>G10</f>
        <v>29</v>
      </c>
      <c r="Y87" s="28">
        <f t="shared" ref="Y87:Y91" si="0">X87/W87*100</f>
        <v>100</v>
      </c>
      <c r="Z87" s="28">
        <f>I10</f>
        <v>23</v>
      </c>
      <c r="AA87" s="28">
        <f t="shared" ref="AA87:AA91" si="1">Z87/W87*100</f>
        <v>79.310344827586206</v>
      </c>
      <c r="AB87" s="28">
        <f>M10</f>
        <v>29</v>
      </c>
      <c r="AC87" s="28">
        <f t="shared" ref="AC87:AC91" si="2">AB87/W87*100</f>
        <v>100</v>
      </c>
      <c r="AD87" s="28">
        <f>R10</f>
        <v>1</v>
      </c>
      <c r="AE87" s="28">
        <f>S10</f>
        <v>2</v>
      </c>
      <c r="AF87" s="28">
        <f t="shared" ref="AF87:AF91" si="3">AD87/AE87*100</f>
        <v>50</v>
      </c>
      <c r="AG87" s="28">
        <f>U10</f>
        <v>29</v>
      </c>
      <c r="AH87" s="28">
        <f t="shared" ref="AH87:AH91" si="4">AG87/W87*100</f>
        <v>100</v>
      </c>
      <c r="AI87" s="28">
        <f>W10</f>
        <v>29</v>
      </c>
      <c r="AJ87" s="28">
        <f t="shared" ref="AJ87:AJ91" si="5">AI87/W87*100</f>
        <v>100</v>
      </c>
      <c r="AK87" s="28">
        <f>Y10</f>
        <v>29</v>
      </c>
      <c r="AL87" s="28">
        <f t="shared" ref="AL87:AL91" si="6">AK87/W87*100</f>
        <v>100</v>
      </c>
      <c r="AM87">
        <f>AB10</f>
        <v>29</v>
      </c>
      <c r="AN87" s="28">
        <f t="shared" ref="AN87:AN91" si="7">AM87/W87*100</f>
        <v>100</v>
      </c>
      <c r="AO87">
        <f>AD10</f>
        <v>23</v>
      </c>
      <c r="AP87" s="28">
        <f t="shared" ref="AP87:AP91" si="8">AO87/W87*100</f>
        <v>79.310344827586206</v>
      </c>
      <c r="AQ87">
        <f>AF10</f>
        <v>29</v>
      </c>
      <c r="AR87" s="28">
        <f t="shared" ref="AR87:AR91" si="9">AQ87/W87*100</f>
        <v>100</v>
      </c>
    </row>
    <row r="88" spans="1:44">
      <c r="A88" t="s">
        <v>48</v>
      </c>
      <c r="B88" t="s">
        <v>54</v>
      </c>
      <c r="C88" t="s">
        <v>55</v>
      </c>
      <c r="D88" t="s">
        <v>56</v>
      </c>
      <c r="E88" t="s">
        <v>57</v>
      </c>
      <c r="F88" t="s">
        <v>58</v>
      </c>
      <c r="G88" s="29" t="s">
        <v>63</v>
      </c>
      <c r="V88" t="str">
        <f>A14</f>
        <v>МБОУ Кулусутайская СОШ</v>
      </c>
      <c r="W88" s="28">
        <f>AJ15</f>
        <v>38</v>
      </c>
      <c r="X88" s="28">
        <f>G15</f>
        <v>27</v>
      </c>
      <c r="Y88" s="28">
        <f t="shared" si="0"/>
        <v>71.05263157894737</v>
      </c>
      <c r="Z88" s="28">
        <f>I15</f>
        <v>22</v>
      </c>
      <c r="AA88" s="28">
        <f t="shared" si="1"/>
        <v>57.894736842105267</v>
      </c>
      <c r="AB88" s="28">
        <f>M15</f>
        <v>35</v>
      </c>
      <c r="AC88" s="28">
        <f t="shared" si="2"/>
        <v>92.10526315789474</v>
      </c>
      <c r="AD88" s="28">
        <f>R15</f>
        <v>2</v>
      </c>
      <c r="AE88" s="28">
        <f>S15</f>
        <v>3</v>
      </c>
      <c r="AF88" s="28">
        <f t="shared" si="3"/>
        <v>66.666666666666657</v>
      </c>
      <c r="AG88" s="28">
        <f>U15</f>
        <v>35</v>
      </c>
      <c r="AH88" s="28">
        <f t="shared" si="4"/>
        <v>92.10526315789474</v>
      </c>
      <c r="AI88" s="28">
        <f>W15</f>
        <v>36</v>
      </c>
      <c r="AJ88" s="28">
        <f t="shared" si="5"/>
        <v>94.73684210526315</v>
      </c>
      <c r="AK88" s="28">
        <f>Y15</f>
        <v>26</v>
      </c>
      <c r="AL88" s="28">
        <f t="shared" si="6"/>
        <v>68.421052631578945</v>
      </c>
      <c r="AM88">
        <f>AB15</f>
        <v>37</v>
      </c>
      <c r="AN88" s="28">
        <f t="shared" si="7"/>
        <v>97.368421052631575</v>
      </c>
      <c r="AO88">
        <f>AD15</f>
        <v>35</v>
      </c>
      <c r="AP88" s="28">
        <f t="shared" si="8"/>
        <v>92.10526315789474</v>
      </c>
      <c r="AQ88">
        <f>AF15</f>
        <v>37</v>
      </c>
      <c r="AR88" s="28">
        <f t="shared" si="9"/>
        <v>97.368421052631575</v>
      </c>
    </row>
    <row r="89" spans="1:44">
      <c r="A89" t="str">
        <f>A4</f>
        <v>МБОУ Усть-Борзинская ООШ</v>
      </c>
      <c r="B89" s="28">
        <f>K8</f>
        <v>78.580988455988461</v>
      </c>
      <c r="C89" s="28">
        <f>O8</f>
        <v>97.222222222222229</v>
      </c>
      <c r="D89" s="28">
        <f>T8</f>
        <v>52</v>
      </c>
      <c r="E89" s="28">
        <f>AA8</f>
        <v>100</v>
      </c>
      <c r="F89" s="28">
        <f>AH8</f>
        <v>100</v>
      </c>
      <c r="G89" s="28">
        <f>AI8</f>
        <v>85.560642135642141</v>
      </c>
      <c r="V89" t="str">
        <f>A19</f>
        <v>МБОУ Новозоринская СОШ</v>
      </c>
      <c r="W89" s="28">
        <f>AJ20</f>
        <v>47</v>
      </c>
      <c r="X89" s="28">
        <f>G20</f>
        <v>35</v>
      </c>
      <c r="Y89" s="28">
        <f t="shared" si="0"/>
        <v>74.468085106382972</v>
      </c>
      <c r="Z89" s="28">
        <f>I20</f>
        <v>21</v>
      </c>
      <c r="AA89" s="28">
        <f t="shared" si="1"/>
        <v>44.680851063829785</v>
      </c>
      <c r="AB89" s="28">
        <f>M20</f>
        <v>41</v>
      </c>
      <c r="AC89" s="28">
        <f t="shared" si="2"/>
        <v>87.2340425531915</v>
      </c>
      <c r="AD89" s="28">
        <f>R20</f>
        <v>3</v>
      </c>
      <c r="AE89" s="28">
        <f>S20</f>
        <v>4</v>
      </c>
      <c r="AF89" s="28">
        <f t="shared" si="3"/>
        <v>75</v>
      </c>
      <c r="AG89" s="28">
        <f>U20</f>
        <v>46</v>
      </c>
      <c r="AH89" s="28">
        <f t="shared" si="4"/>
        <v>97.872340425531917</v>
      </c>
      <c r="AI89" s="28">
        <f>W20</f>
        <v>41</v>
      </c>
      <c r="AJ89" s="28">
        <f t="shared" si="5"/>
        <v>87.2340425531915</v>
      </c>
      <c r="AK89" s="28">
        <f>Y20</f>
        <v>37</v>
      </c>
      <c r="AL89" s="28">
        <f t="shared" si="6"/>
        <v>78.723404255319153</v>
      </c>
      <c r="AM89">
        <f>AB20</f>
        <v>45</v>
      </c>
      <c r="AN89" s="28">
        <f t="shared" si="7"/>
        <v>95.744680851063833</v>
      </c>
      <c r="AO89">
        <f>AD20</f>
        <v>41</v>
      </c>
      <c r="AP89" s="28">
        <f t="shared" si="8"/>
        <v>87.2340425531915</v>
      </c>
      <c r="AQ89">
        <f>AF20</f>
        <v>44</v>
      </c>
      <c r="AR89" s="28">
        <f t="shared" si="9"/>
        <v>93.61702127659575</v>
      </c>
    </row>
    <row r="90" spans="1:44">
      <c r="A90" t="str">
        <f>A9</f>
        <v>МБОУ Первочиндантская ООШ</v>
      </c>
      <c r="B90" s="28">
        <f>K13</f>
        <v>86.146159874608145</v>
      </c>
      <c r="C90" s="28">
        <f>O13</f>
        <v>100</v>
      </c>
      <c r="D90" s="28">
        <f>T13</f>
        <v>29</v>
      </c>
      <c r="E90" s="28">
        <f>AA13</f>
        <v>100</v>
      </c>
      <c r="F90" s="28">
        <f>AH13</f>
        <v>95.862068965517238</v>
      </c>
      <c r="G90" s="28">
        <f>AI13</f>
        <v>82.201645768025088</v>
      </c>
      <c r="V90" t="str">
        <f>A24</f>
        <v>МБОУ Красноималкинская ООШ</v>
      </c>
      <c r="W90" s="28">
        <f>AJ25</f>
        <v>10</v>
      </c>
      <c r="X90" s="28">
        <f>G25</f>
        <v>4</v>
      </c>
      <c r="Y90" s="28">
        <f t="shared" si="0"/>
        <v>40</v>
      </c>
      <c r="Z90" s="28">
        <f>I25</f>
        <v>4</v>
      </c>
      <c r="AA90" s="28">
        <f t="shared" si="1"/>
        <v>40</v>
      </c>
      <c r="AB90" s="28">
        <f>M25</f>
        <v>10</v>
      </c>
      <c r="AC90" s="28">
        <f t="shared" si="2"/>
        <v>100</v>
      </c>
      <c r="AD90" s="28">
        <f>R25</f>
        <v>1</v>
      </c>
      <c r="AE90" s="28">
        <f>S25</f>
        <v>1</v>
      </c>
      <c r="AF90" s="28">
        <f t="shared" si="3"/>
        <v>100</v>
      </c>
      <c r="AG90" s="28">
        <f>U25</f>
        <v>10</v>
      </c>
      <c r="AH90" s="28">
        <f t="shared" si="4"/>
        <v>100</v>
      </c>
      <c r="AI90" s="28">
        <f>W25</f>
        <v>10</v>
      </c>
      <c r="AJ90" s="28">
        <f t="shared" si="5"/>
        <v>100</v>
      </c>
      <c r="AK90" s="28">
        <f>Y25</f>
        <v>8</v>
      </c>
      <c r="AL90" s="28">
        <f t="shared" si="6"/>
        <v>80</v>
      </c>
      <c r="AM90">
        <f>AB25</f>
        <v>10</v>
      </c>
      <c r="AN90" s="28">
        <f t="shared" si="7"/>
        <v>100</v>
      </c>
      <c r="AO90">
        <f>AD25</f>
        <v>10</v>
      </c>
      <c r="AP90" s="28">
        <f t="shared" si="8"/>
        <v>100</v>
      </c>
      <c r="AQ90">
        <f>AF25</f>
        <v>10</v>
      </c>
      <c r="AR90" s="28">
        <f t="shared" si="9"/>
        <v>100</v>
      </c>
    </row>
    <row r="91" spans="1:44">
      <c r="A91" t="str">
        <f>A14</f>
        <v>МБОУ Кулусутайская СОШ</v>
      </c>
      <c r="B91" s="28">
        <f>K18</f>
        <v>59.9096035543404</v>
      </c>
      <c r="C91" s="28">
        <f>O18</f>
        <v>96.05263157894737</v>
      </c>
      <c r="D91" s="28">
        <f>T18</f>
        <v>50</v>
      </c>
      <c r="E91" s="28">
        <f>AA18</f>
        <v>88.421052631578945</v>
      </c>
      <c r="F91" s="28">
        <f>AH18</f>
        <v>96.31578947368422</v>
      </c>
      <c r="G91" s="28">
        <f>AI18</f>
        <v>78.139815447710191</v>
      </c>
      <c r="V91" s="28">
        <f t="shared" ref="V91" si="10">A94</f>
        <v>0</v>
      </c>
      <c r="W91" t="e">
        <f>#REF!</f>
        <v>#REF!</v>
      </c>
      <c r="X91" s="28" t="e">
        <f>#REF!</f>
        <v>#REF!</v>
      </c>
      <c r="Y91" s="28" t="e">
        <f t="shared" si="0"/>
        <v>#REF!</v>
      </c>
      <c r="Z91" s="28" t="e">
        <f>#REF!</f>
        <v>#REF!</v>
      </c>
      <c r="AA91" s="28" t="e">
        <f t="shared" si="1"/>
        <v>#REF!</v>
      </c>
      <c r="AB91" s="28" t="e">
        <f>#REF!</f>
        <v>#REF!</v>
      </c>
      <c r="AC91" s="28" t="e">
        <f t="shared" si="2"/>
        <v>#REF!</v>
      </c>
      <c r="AD91" s="28" t="e">
        <f>#REF!</f>
        <v>#REF!</v>
      </c>
      <c r="AE91" s="28" t="e">
        <f>#REF!</f>
        <v>#REF!</v>
      </c>
      <c r="AF91" s="28" t="e">
        <f t="shared" si="3"/>
        <v>#REF!</v>
      </c>
      <c r="AG91" s="28" t="e">
        <f>#REF!</f>
        <v>#REF!</v>
      </c>
      <c r="AH91" s="28" t="e">
        <f t="shared" si="4"/>
        <v>#REF!</v>
      </c>
      <c r="AI91" s="28" t="e">
        <f>#REF!</f>
        <v>#REF!</v>
      </c>
      <c r="AJ91" s="28" t="e">
        <f t="shared" si="5"/>
        <v>#REF!</v>
      </c>
      <c r="AK91" s="28" t="e">
        <f>#REF!</f>
        <v>#REF!</v>
      </c>
      <c r="AL91" s="28" t="e">
        <f t="shared" si="6"/>
        <v>#REF!</v>
      </c>
      <c r="AM91" s="28" t="e">
        <f>#REF!</f>
        <v>#REF!</v>
      </c>
      <c r="AN91" s="28" t="e">
        <f t="shared" si="7"/>
        <v>#REF!</v>
      </c>
      <c r="AO91" s="28" t="e">
        <f>#REF!</f>
        <v>#REF!</v>
      </c>
      <c r="AP91" s="28" t="e">
        <f t="shared" si="8"/>
        <v>#REF!</v>
      </c>
      <c r="AQ91" s="28" t="e">
        <f>#REF!</f>
        <v>#REF!</v>
      </c>
      <c r="AR91" s="28" t="e">
        <f t="shared" si="9"/>
        <v>#REF!</v>
      </c>
    </row>
    <row r="92" spans="1:44">
      <c r="A92" t="str">
        <f>A19</f>
        <v>МБОУ Новозоринская СОШ</v>
      </c>
      <c r="B92" s="28">
        <f>K23</f>
        <v>69.238878143133462</v>
      </c>
      <c r="C92" s="28">
        <f>O23</f>
        <v>93.61702127659575</v>
      </c>
      <c r="D92" s="28">
        <f>T23</f>
        <v>44.5</v>
      </c>
      <c r="E92" s="28">
        <f>AA23</f>
        <v>89.787234042553209</v>
      </c>
      <c r="F92" s="28">
        <f>AH23</f>
        <v>92.978723404255334</v>
      </c>
      <c r="G92" s="28">
        <f>AI23</f>
        <v>78.024371373307559</v>
      </c>
      <c r="V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</row>
    <row r="93" spans="1:44">
      <c r="A93" t="str">
        <f>A24</f>
        <v>МБОУ Красноималкинская ООШ</v>
      </c>
      <c r="B93" s="28">
        <f>K28</f>
        <v>47.660714285714285</v>
      </c>
      <c r="C93" s="28">
        <f>O28</f>
        <v>100</v>
      </c>
      <c r="D93" s="28">
        <f>T28</f>
        <v>72</v>
      </c>
      <c r="E93" s="28">
        <f>AA28</f>
        <v>96</v>
      </c>
      <c r="F93" s="28">
        <f>AH28</f>
        <v>100</v>
      </c>
      <c r="G93" s="28">
        <f>AI28</f>
        <v>83.132142857142853</v>
      </c>
      <c r="V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</row>
    <row r="94" spans="1:44">
      <c r="A94" s="28"/>
      <c r="B94" s="28"/>
      <c r="C94" s="28"/>
      <c r="D94" s="28"/>
      <c r="E94" s="28"/>
      <c r="F94" s="28"/>
      <c r="G94" s="28"/>
      <c r="V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</row>
    <row r="95" spans="1:44">
      <c r="A95" s="28"/>
      <c r="B95" s="28"/>
      <c r="C95" s="28"/>
      <c r="D95" s="28"/>
      <c r="E95" s="28"/>
      <c r="F95" s="28"/>
      <c r="G95" s="28">
        <f>SUM(G89:G94)</f>
        <v>407.05861758182789</v>
      </c>
      <c r="V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</row>
    <row r="96" spans="1:44">
      <c r="A96" s="28"/>
      <c r="B96" s="28"/>
      <c r="C96" s="28"/>
      <c r="D96" s="28"/>
      <c r="E96" s="28"/>
      <c r="F96" s="28"/>
      <c r="G96" s="28">
        <f>G95/5</f>
        <v>81.411723516365583</v>
      </c>
      <c r="V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</row>
    <row r="97" spans="1:44">
      <c r="A97" s="28"/>
      <c r="B97" s="28"/>
      <c r="C97" s="28"/>
      <c r="D97" s="28"/>
      <c r="E97" s="28"/>
      <c r="F97" s="28"/>
      <c r="G97" s="28"/>
      <c r="V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</row>
    <row r="98" spans="1:44">
      <c r="A98" s="28"/>
      <c r="B98" s="28"/>
      <c r="C98" s="28"/>
      <c r="D98" s="28"/>
      <c r="E98" s="28"/>
      <c r="F98" s="28"/>
      <c r="G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</row>
    <row r="99" spans="1:44">
      <c r="A99" s="28"/>
      <c r="B99" s="28"/>
      <c r="C99" s="28"/>
      <c r="D99" s="28"/>
      <c r="E99" s="28"/>
      <c r="F99" s="28"/>
      <c r="G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</row>
    <row r="100" spans="1:44">
      <c r="A100" s="28"/>
      <c r="B100" s="28"/>
      <c r="C100" s="28"/>
      <c r="D100" s="28"/>
      <c r="E100" s="28"/>
      <c r="F100" s="28"/>
      <c r="G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</row>
    <row r="101" spans="1:44">
      <c r="A101" s="29"/>
      <c r="B101" s="28"/>
      <c r="C101" s="28"/>
      <c r="D101" s="28"/>
      <c r="E101" s="28"/>
      <c r="F101" s="28"/>
      <c r="G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</row>
    <row r="102" spans="1:44">
      <c r="B102" s="28"/>
      <c r="C102" s="28"/>
      <c r="D102" s="28"/>
      <c r="E102" s="28"/>
      <c r="F102" s="28"/>
      <c r="G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</row>
    <row r="103" spans="1:44">
      <c r="B103" s="28"/>
      <c r="C103" s="28"/>
      <c r="D103" s="28"/>
      <c r="E103" s="28"/>
      <c r="F103" s="28"/>
      <c r="G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</row>
    <row r="104" spans="1:44">
      <c r="B104" s="28"/>
      <c r="C104" s="28"/>
      <c r="D104" s="28"/>
      <c r="E104" s="28"/>
      <c r="F104" s="28"/>
      <c r="G104" s="28">
        <f>G103/14</f>
        <v>0</v>
      </c>
      <c r="Y104" s="28"/>
      <c r="AA104" s="28"/>
      <c r="AC104" s="28"/>
      <c r="AF104" s="28"/>
      <c r="AH104" s="28"/>
      <c r="AJ104" s="28"/>
      <c r="AL104" s="28"/>
      <c r="AN104" s="28"/>
      <c r="AP104" s="28"/>
      <c r="AR104" s="28"/>
    </row>
    <row r="105" spans="1:44">
      <c r="B105" s="28"/>
      <c r="C105" s="28"/>
      <c r="D105" s="28"/>
      <c r="E105" s="28"/>
      <c r="F105" s="28"/>
      <c r="G105" s="28"/>
      <c r="W105" s="67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</row>
    <row r="106" spans="1:44">
      <c r="B106" s="28"/>
      <c r="C106" s="28"/>
      <c r="D106" s="28"/>
      <c r="E106" s="28"/>
      <c r="F106" s="28"/>
      <c r="G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</row>
    <row r="107" spans="1:44">
      <c r="A107" t="str">
        <f t="shared" ref="A107:A111" si="11">A89</f>
        <v>МБОУ Усть-Борзинская ООШ</v>
      </c>
      <c r="B107" s="28">
        <f>B5</f>
        <v>9</v>
      </c>
      <c r="C107" s="28">
        <f>C5</f>
        <v>14</v>
      </c>
      <c r="D107" s="43">
        <f>B107/C107*100</f>
        <v>64.285714285714292</v>
      </c>
      <c r="E107" s="28">
        <f>D5</f>
        <v>28.5</v>
      </c>
      <c r="F107" s="28">
        <v>44</v>
      </c>
      <c r="G107" s="28">
        <f>E107/F107*100</f>
        <v>64.772727272727266</v>
      </c>
      <c r="V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</row>
    <row r="108" spans="1:44">
      <c r="A108" t="str">
        <f t="shared" si="11"/>
        <v>МБОУ Первочиндантская ООШ</v>
      </c>
      <c r="B108" s="28">
        <f>B10</f>
        <v>7</v>
      </c>
      <c r="C108" s="28">
        <f>C10</f>
        <v>14</v>
      </c>
      <c r="D108" s="43">
        <f t="shared" ref="D108:D111" si="12">B108/C108*100</f>
        <v>50</v>
      </c>
      <c r="E108" s="28">
        <f>D10</f>
        <v>37.5</v>
      </c>
      <c r="F108" s="28">
        <v>44</v>
      </c>
      <c r="G108" s="28">
        <f t="shared" ref="G108:G111" si="13">E108/F108*100</f>
        <v>85.227272727272734</v>
      </c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</row>
    <row r="109" spans="1:44">
      <c r="A109" s="28" t="str">
        <f t="shared" si="11"/>
        <v>МБОУ Кулусутайская СОШ</v>
      </c>
      <c r="B109" s="28">
        <f>B15</f>
        <v>5.5</v>
      </c>
      <c r="C109" s="28">
        <f>C15</f>
        <v>14</v>
      </c>
      <c r="D109" s="43">
        <f t="shared" si="12"/>
        <v>39.285714285714285</v>
      </c>
      <c r="E109" s="28">
        <f>D15</f>
        <v>30</v>
      </c>
      <c r="F109" s="28">
        <v>44</v>
      </c>
      <c r="G109" s="28">
        <f t="shared" si="13"/>
        <v>68.181818181818173</v>
      </c>
    </row>
    <row r="110" spans="1:44">
      <c r="A110" t="str">
        <f t="shared" si="11"/>
        <v>МБОУ Новозоринская СОШ</v>
      </c>
      <c r="B110" s="28">
        <v>11</v>
      </c>
      <c r="C110" s="28">
        <f>C20</f>
        <v>14</v>
      </c>
      <c r="D110" s="43">
        <f t="shared" si="12"/>
        <v>78.571428571428569</v>
      </c>
      <c r="E110" s="28">
        <v>40</v>
      </c>
      <c r="F110" s="28">
        <v>44</v>
      </c>
      <c r="G110" s="28">
        <f t="shared" si="13"/>
        <v>90.909090909090907</v>
      </c>
    </row>
    <row r="111" spans="1:44">
      <c r="A111" t="str">
        <f t="shared" si="11"/>
        <v>МБОУ Красноималкинская ООШ</v>
      </c>
      <c r="B111" s="28">
        <f>B25</f>
        <v>4</v>
      </c>
      <c r="C111" s="28">
        <f>C25</f>
        <v>14</v>
      </c>
      <c r="D111" s="43">
        <f t="shared" si="12"/>
        <v>28.571428571428569</v>
      </c>
      <c r="E111" s="28">
        <f>D25</f>
        <v>27.5</v>
      </c>
      <c r="F111" s="28">
        <v>44</v>
      </c>
      <c r="G111" s="28">
        <f t="shared" si="13"/>
        <v>62.5</v>
      </c>
    </row>
    <row r="112" spans="1:44">
      <c r="A112" s="28"/>
      <c r="B112" s="28"/>
      <c r="C112" s="28"/>
      <c r="D112" s="43"/>
      <c r="E112" s="28"/>
      <c r="F112" s="28"/>
      <c r="G112" s="28"/>
    </row>
    <row r="113" spans="1:7">
      <c r="A113" s="28"/>
      <c r="B113" s="28"/>
      <c r="C113" s="28"/>
      <c r="D113" s="43"/>
      <c r="E113" s="28"/>
      <c r="F113" s="28"/>
      <c r="G113" s="28"/>
    </row>
    <row r="114" spans="1:7">
      <c r="A114" s="28"/>
      <c r="B114" s="28"/>
      <c r="C114" s="28"/>
      <c r="D114" s="43"/>
      <c r="E114" s="28"/>
      <c r="F114" s="28"/>
      <c r="G114" s="28"/>
    </row>
    <row r="115" spans="1:7">
      <c r="A115" s="28"/>
      <c r="B115" s="28"/>
      <c r="C115" s="28"/>
      <c r="D115" s="43"/>
      <c r="E115" s="28"/>
      <c r="F115" s="28"/>
      <c r="G115" s="28">
        <f>SUM(G107:G114)</f>
        <v>371.59090909090912</v>
      </c>
    </row>
    <row r="116" spans="1:7">
      <c r="A116" s="28"/>
      <c r="B116" s="28"/>
      <c r="C116" s="28"/>
      <c r="D116" s="43"/>
      <c r="E116" s="28"/>
      <c r="F116" s="68"/>
      <c r="G116" s="28">
        <f>G115/6</f>
        <v>61.931818181818187</v>
      </c>
    </row>
    <row r="117" spans="1:7">
      <c r="A117" s="28"/>
      <c r="B117" s="28"/>
      <c r="C117" s="28"/>
      <c r="D117" s="43"/>
      <c r="E117" s="28"/>
      <c r="F117" s="68"/>
      <c r="G117" s="28"/>
    </row>
    <row r="118" spans="1:7">
      <c r="A118" s="28"/>
      <c r="B118" s="28"/>
      <c r="C118" s="28"/>
      <c r="D118" s="43"/>
      <c r="E118" s="28"/>
      <c r="F118" s="68"/>
      <c r="G118" s="28"/>
    </row>
    <row r="119" spans="1:7">
      <c r="B119" s="28"/>
      <c r="C119" s="28"/>
      <c r="D119" s="43"/>
      <c r="E119" s="28"/>
      <c r="F119" s="68"/>
      <c r="G119" s="28"/>
    </row>
    <row r="120" spans="1:7">
      <c r="B120" s="28"/>
      <c r="C120" s="28"/>
      <c r="D120" s="43"/>
      <c r="E120" s="28"/>
      <c r="F120" s="68"/>
      <c r="G120" s="28"/>
    </row>
  </sheetData>
  <sheetProtection selectLockedCells="1" selectUnlockedCells="1"/>
  <mergeCells count="169">
    <mergeCell ref="Y28:Z28"/>
    <mergeCell ref="AB28:AC28"/>
    <mergeCell ref="AD28:AE28"/>
    <mergeCell ref="AF28:AG28"/>
    <mergeCell ref="B28:E28"/>
    <mergeCell ref="G28:J28"/>
    <mergeCell ref="M28:N28"/>
    <mergeCell ref="U28:V28"/>
    <mergeCell ref="W28:X28"/>
    <mergeCell ref="Y26:Z26"/>
    <mergeCell ref="AB26:AC26"/>
    <mergeCell ref="AD26:AE26"/>
    <mergeCell ref="AF26:AG26"/>
    <mergeCell ref="B27:E27"/>
    <mergeCell ref="G27:J27"/>
    <mergeCell ref="M27:N27"/>
    <mergeCell ref="U27:V27"/>
    <mergeCell ref="W27:X27"/>
    <mergeCell ref="Y27:Z27"/>
    <mergeCell ref="AB27:AC27"/>
    <mergeCell ref="AD27:AE27"/>
    <mergeCell ref="AF27:AG27"/>
    <mergeCell ref="B26:E26"/>
    <mergeCell ref="G26:J26"/>
    <mergeCell ref="M26:N26"/>
    <mergeCell ref="U26:V26"/>
    <mergeCell ref="W26:X26"/>
    <mergeCell ref="Y22:Z22"/>
    <mergeCell ref="AB22:AC22"/>
    <mergeCell ref="AD22:AE22"/>
    <mergeCell ref="AF22:AG22"/>
    <mergeCell ref="B23:E23"/>
    <mergeCell ref="G23:J23"/>
    <mergeCell ref="M23:N23"/>
    <mergeCell ref="U23:V23"/>
    <mergeCell ref="W23:X23"/>
    <mergeCell ref="Y23:Z23"/>
    <mergeCell ref="AB23:AC23"/>
    <mergeCell ref="AD23:AE23"/>
    <mergeCell ref="AF23:AG23"/>
    <mergeCell ref="B22:E22"/>
    <mergeCell ref="G22:J22"/>
    <mergeCell ref="M22:N22"/>
    <mergeCell ref="U22:V22"/>
    <mergeCell ref="W22:X22"/>
    <mergeCell ref="Y21:Z21"/>
    <mergeCell ref="AB21:AC21"/>
    <mergeCell ref="AD21:AE21"/>
    <mergeCell ref="AF21:AG21"/>
    <mergeCell ref="B18:E18"/>
    <mergeCell ref="G18:J18"/>
    <mergeCell ref="M18:N18"/>
    <mergeCell ref="U18:V18"/>
    <mergeCell ref="W18:X18"/>
    <mergeCell ref="A19:AI19"/>
    <mergeCell ref="A24:AI24"/>
    <mergeCell ref="B16:E16"/>
    <mergeCell ref="G16:J16"/>
    <mergeCell ref="M16:N16"/>
    <mergeCell ref="U16:V16"/>
    <mergeCell ref="W16:X16"/>
    <mergeCell ref="Y16:Z16"/>
    <mergeCell ref="AB16:AC16"/>
    <mergeCell ref="AD16:AE16"/>
    <mergeCell ref="AF16:AG16"/>
    <mergeCell ref="B17:E17"/>
    <mergeCell ref="G17:J17"/>
    <mergeCell ref="M17:N17"/>
    <mergeCell ref="U17:V17"/>
    <mergeCell ref="Y18:Z18"/>
    <mergeCell ref="AB18:AC18"/>
    <mergeCell ref="AD18:AE18"/>
    <mergeCell ref="AF18:AG18"/>
    <mergeCell ref="B21:E21"/>
    <mergeCell ref="G21:J21"/>
    <mergeCell ref="M21:N21"/>
    <mergeCell ref="U21:V21"/>
    <mergeCell ref="W21:X21"/>
    <mergeCell ref="W17:X17"/>
    <mergeCell ref="A1:A2"/>
    <mergeCell ref="B1:K1"/>
    <mergeCell ref="L1:O1"/>
    <mergeCell ref="P1:T1"/>
    <mergeCell ref="A4:AI4"/>
    <mergeCell ref="AB8:AC8"/>
    <mergeCell ref="AD8:AE8"/>
    <mergeCell ref="AF8:AG8"/>
    <mergeCell ref="AD7:AE7"/>
    <mergeCell ref="AF7:AG7"/>
    <mergeCell ref="Y8:Z8"/>
    <mergeCell ref="B8:E8"/>
    <mergeCell ref="G8:J8"/>
    <mergeCell ref="M8:N8"/>
    <mergeCell ref="U8:V8"/>
    <mergeCell ref="U1:AA1"/>
    <mergeCell ref="AI1:AI2"/>
    <mergeCell ref="B6:E6"/>
    <mergeCell ref="G6:J6"/>
    <mergeCell ref="M6:N6"/>
    <mergeCell ref="R6:S6"/>
    <mergeCell ref="U6:V6"/>
    <mergeCell ref="B7:E7"/>
    <mergeCell ref="G7:J7"/>
    <mergeCell ref="AJ1:AJ2"/>
    <mergeCell ref="B2:E2"/>
    <mergeCell ref="G2:J2"/>
    <mergeCell ref="M2:N2"/>
    <mergeCell ref="R2:S2"/>
    <mergeCell ref="U2:V2"/>
    <mergeCell ref="W2:X2"/>
    <mergeCell ref="Y2:Z2"/>
    <mergeCell ref="AB2:AC2"/>
    <mergeCell ref="AB1:AH1"/>
    <mergeCell ref="AD2:AE2"/>
    <mergeCell ref="AF2:AG2"/>
    <mergeCell ref="M7:N7"/>
    <mergeCell ref="R7:S7"/>
    <mergeCell ref="U7:V7"/>
    <mergeCell ref="W8:X8"/>
    <mergeCell ref="Y6:Z6"/>
    <mergeCell ref="AB6:AC6"/>
    <mergeCell ref="AD6:AE6"/>
    <mergeCell ref="AF6:AG6"/>
    <mergeCell ref="W7:X7"/>
    <mergeCell ref="W6:X6"/>
    <mergeCell ref="Y7:Z7"/>
    <mergeCell ref="AB7:AC7"/>
    <mergeCell ref="Y17:Z17"/>
    <mergeCell ref="AB17:AC17"/>
    <mergeCell ref="AD17:AE17"/>
    <mergeCell ref="AF17:AG17"/>
    <mergeCell ref="A9:AI9"/>
    <mergeCell ref="B11:E11"/>
    <mergeCell ref="G11:J11"/>
    <mergeCell ref="M11:N11"/>
    <mergeCell ref="U11:V11"/>
    <mergeCell ref="W11:X11"/>
    <mergeCell ref="Y11:Z11"/>
    <mergeCell ref="AB11:AC11"/>
    <mergeCell ref="AD11:AE11"/>
    <mergeCell ref="AF11:AG11"/>
    <mergeCell ref="A14:AI14"/>
    <mergeCell ref="AF12:AG12"/>
    <mergeCell ref="B13:E13"/>
    <mergeCell ref="G13:J13"/>
    <mergeCell ref="M13:N13"/>
    <mergeCell ref="U13:V13"/>
    <mergeCell ref="W13:X13"/>
    <mergeCell ref="Y13:Z13"/>
    <mergeCell ref="AB13:AC13"/>
    <mergeCell ref="AD13:AE13"/>
    <mergeCell ref="AF13:AG13"/>
    <mergeCell ref="B12:E12"/>
    <mergeCell ref="G12:J12"/>
    <mergeCell ref="M12:N12"/>
    <mergeCell ref="U12:V12"/>
    <mergeCell ref="Y12:Z12"/>
    <mergeCell ref="AB12:AC12"/>
    <mergeCell ref="AD12:AE12"/>
    <mergeCell ref="W12:X12"/>
    <mergeCell ref="X84:AA84"/>
    <mergeCell ref="AB84:AC84"/>
    <mergeCell ref="AD84:AF84"/>
    <mergeCell ref="AG84:AH84"/>
    <mergeCell ref="AI84:AJ84"/>
    <mergeCell ref="AK84:AL84"/>
    <mergeCell ref="AM84:AN84"/>
    <mergeCell ref="AO84:AP84"/>
    <mergeCell ref="AQ84:AR8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</dc:title>
  <dc:creator>Anton Sychev</dc:creator>
  <cp:lastModifiedBy>User</cp:lastModifiedBy>
  <dcterms:created xsi:type="dcterms:W3CDTF">2019-08-06T00:16:54Z</dcterms:created>
  <dcterms:modified xsi:type="dcterms:W3CDTF">2022-07-29T07:25:40Z</dcterms:modified>
</cp:coreProperties>
</file>